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8" yWindow="65260" windowWidth="11712" windowHeight="12432" activeTab="0"/>
  </bookViews>
  <sheets>
    <sheet name="Январь" sheetId="1" r:id="rId1"/>
    <sheet name="Лист3" sheetId="2" r:id="rId2"/>
    <sheet name="Лист2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<sst xmlns="http://schemas.openxmlformats.org/spreadsheetml/2006/main" count="849" uniqueCount="722">
  <si>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</si>
  <si>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</si>
  <si>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</si>
  <si>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</si>
  <si>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</si>
  <si>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</si>
  <si>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</si>
  <si>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</si>
  <si>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</si>
  <si>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</si>
  <si>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</si>
  <si>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</si>
  <si>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</si>
  <si>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</si>
  <si>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</si>
  <si>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</si>
  <si>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</si>
  <si>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</si>
  <si>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</si>
  <si>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пособие по беременности и родам</t>
  </si>
  <si>
    <t>единовременное пособие женщинам, вставшим на учет в медицинских организациях в ранние сроки беременности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</si>
  <si>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</si>
  <si>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</si>
  <si>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</si>
  <si>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</si>
  <si>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</si>
  <si>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</si>
  <si>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</si>
  <si>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</si>
  <si>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</si>
  <si>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</si>
  <si>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</si>
  <si>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</si>
  <si>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</si>
  <si>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</si>
  <si>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</si>
  <si>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</si>
  <si>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</si>
  <si>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</si>
  <si>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</si>
  <si>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</si>
  <si>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</si>
  <si>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</si>
  <si>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</si>
  <si>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</si>
  <si>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</si>
  <si>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</si>
  <si>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</si>
  <si>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</si>
  <si>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</si>
  <si>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</si>
  <si>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от 5,93          до 7,014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</si>
  <si>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</si>
  <si>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</si>
  <si>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</si>
  <si>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</si>
  <si>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</si>
  <si>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</si>
  <si>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</si>
  <si>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</si>
  <si>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>Компенсация стоимости проезда к месту санаторно-курортного лечения и обратно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</si>
  <si>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</si>
  <si>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</si>
  <si>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</si>
  <si>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</si>
  <si>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</si>
  <si>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</si>
  <si>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</si>
  <si>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</si>
  <si>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</si>
  <si>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</si>
  <si>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</si>
  <si>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</si>
  <si>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</si>
  <si>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</si>
  <si>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</si>
  <si>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социальной поддержки в сфере обеспечения жилыми помещениями граждан, уволенных с военной службы (службы), и приравненных к ним лиц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</si>
  <si>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</si>
  <si>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</si>
  <si>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</si>
  <si>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</si>
  <si>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</si>
  <si>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</si>
  <si>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</si>
  <si>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</si>
  <si>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</si>
  <si>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</si>
  <si>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</si>
  <si>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</si>
  <si>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</si>
  <si>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</si>
  <si>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</si>
  <si>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</si>
  <si>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</si>
  <si>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</si>
  <si>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</si>
  <si>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</si>
  <si>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</si>
  <si>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</si>
  <si>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</si>
  <si>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</si>
  <si>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</si>
  <si>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</si>
  <si>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</si>
  <si>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</si>
  <si>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</si>
  <si>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</si>
  <si>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</si>
  <si>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</si>
  <si>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</si>
  <si>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</si>
  <si>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</si>
  <si>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</si>
  <si>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</si>
  <si>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</si>
  <si>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</si>
  <si>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</si>
  <si>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</si>
  <si>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</si>
  <si>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</si>
  <si>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</si>
  <si>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</si>
  <si>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</si>
  <si>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</si>
  <si>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</si>
  <si>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</si>
  <si>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</si>
  <si>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</si>
  <si>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t>Ежемесячное пособие семьям, имеющим детей и созданными при этом из числа детей- сирот</t>
  </si>
  <si>
    <t>Единовременное пособие при рождении          2, 3 ребенка и последующих детей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</si>
  <si>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</si>
  <si>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</si>
  <si>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</si>
  <si>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</si>
  <si>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</si>
  <si>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Компенсация стоимости проезда к месту отдыха и обратно опекунам (попечителям), приемным родителям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</si>
  <si>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</si>
  <si>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</si>
  <si>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</si>
  <si>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</si>
  <si>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</si>
  <si>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</si>
  <si>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</si>
  <si>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</si>
  <si>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 xml:space="preserve">Ежемесячная компенсационная выплата оленеводам и чумработницам на каждого ребенка в возрасте от 1,5 до 8 лет 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</si>
  <si>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</si>
  <si>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</si>
  <si>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</si>
  <si>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</si>
  <si>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</si>
  <si>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</si>
  <si>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</si>
  <si>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</si>
  <si>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</si>
  <si>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Ежемесячная доплата к пенсии лицам, замещавшим государственные должности Ненецкого автономного округа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</si>
  <si>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</si>
  <si>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</si>
  <si>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Ежемесячная доплата к пенсии государственным гражданским служащим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</si>
  <si>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</si>
  <si>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</si>
  <si>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</si>
  <si>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</si>
  <si>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</si>
  <si>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</si>
  <si>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 xml:space="preserve"> социальная выплата на оплату первоначального взноса по ипотечному кредиту (займу)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</si>
  <si>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</si>
  <si>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</si>
  <si>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</si>
  <si>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</si>
  <si>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</si>
  <si>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</si>
  <si>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</si>
  <si>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</si>
  <si>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</si>
  <si>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</si>
  <si>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</si>
  <si>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</si>
  <si>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</si>
  <si>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</si>
  <si>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</si>
  <si>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</si>
  <si>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Контингент  (чел)</t>
  </si>
  <si>
    <t>Расход бюджетных ассигнований план  (тыс.руб.)</t>
  </si>
  <si>
    <t>Расход бюджетных ассигнований факт  (тыс.руб.)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</si>
  <si>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</si>
  <si>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</si>
  <si>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</si>
  <si>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</si>
  <si>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</si>
  <si>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 xml:space="preserve">субсидия на приобретение (строительство) жилой площади 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</si>
  <si>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</si>
  <si>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</si>
  <si>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</si>
  <si>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</si>
  <si>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</si>
  <si>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</si>
  <si>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</si>
  <si>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</si>
  <si>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</si>
  <si>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Исполнение  (%)</t>
  </si>
  <si>
    <t xml:space="preserve">Компенсация стоимости самостоятельно приобретенной санаторно-курортной путевки 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</si>
  <si>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</si>
  <si>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</si>
  <si>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</si>
  <si>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</si>
  <si>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</si>
  <si>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</si>
  <si>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</si>
  <si>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</si>
  <si>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</si>
  <si>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</si>
  <si>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</si>
  <si>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</si>
  <si>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</si>
  <si>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</si>
  <si>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</si>
  <si>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</si>
  <si>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</si>
  <si>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</si>
  <si>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</si>
  <si>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</si>
  <si>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</si>
  <si>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</si>
  <si>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</si>
  <si>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</si>
  <si>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</si>
  <si>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</si>
  <si>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</si>
  <si>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</si>
  <si>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</si>
  <si>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</si>
  <si>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</si>
  <si>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</si>
  <si>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</si>
  <si>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</si>
  <si>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</si>
  <si>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</si>
  <si>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</si>
  <si>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</si>
  <si>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</si>
  <si>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</si>
  <si>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</si>
  <si>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</si>
  <si>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</si>
  <si>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</si>
  <si>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</si>
  <si>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</si>
  <si>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</si>
  <si>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</si>
  <si>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</si>
  <si>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</si>
  <si>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</si>
  <si>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</si>
  <si>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</si>
  <si>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</si>
  <si>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</si>
  <si>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</si>
  <si>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</si>
  <si>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</si>
  <si>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</si>
  <si>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</si>
  <si>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</si>
  <si>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</si>
  <si>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</si>
  <si>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</si>
  <si>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</si>
  <si>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</si>
  <si>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</si>
  <si>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</si>
  <si>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</si>
  <si>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</si>
  <si>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</si>
  <si>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</si>
  <si>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</si>
  <si>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</si>
  <si>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</si>
  <si>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</si>
  <si>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</si>
  <si>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</si>
  <si>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</si>
  <si>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</si>
  <si>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</si>
  <si>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</si>
  <si>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</si>
  <si>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</si>
  <si>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</si>
  <si>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</si>
  <si>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</si>
  <si>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</si>
  <si>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</si>
  <si>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</si>
  <si>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</si>
  <si>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</si>
  <si>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19.Ц.00.78350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</si>
  <si>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</si>
  <si>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</si>
  <si>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</si>
  <si>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</si>
  <si>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</si>
  <si>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</si>
  <si>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</si>
  <si>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</si>
  <si>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</si>
  <si>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</si>
  <si>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</si>
  <si>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</si>
  <si>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</si>
  <si>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</si>
  <si>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</si>
  <si>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</si>
  <si>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</si>
  <si>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</si>
  <si>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</si>
  <si>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</si>
  <si>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</si>
  <si>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</si>
  <si>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</si>
  <si>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</si>
  <si>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</si>
  <si>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</si>
  <si>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</si>
  <si>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</si>
  <si>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</si>
  <si>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</si>
  <si>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</si>
  <si>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</si>
  <si>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</si>
  <si>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</si>
  <si>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</si>
  <si>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 на 2016 - 2020 годы" государственной программы Ненецкого автономного округа "Содействие занятости населения Ненецкого автономного округа на 2016 - 2020 годы"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</si>
  <si>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</si>
  <si>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</si>
  <si>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</si>
  <si>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</si>
  <si>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</si>
  <si>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</si>
  <si>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</si>
  <si>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</si>
  <si>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</si>
  <si>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 xml:space="preserve">Ежемесячные выплаты оплата труда приемных родителей 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</si>
  <si>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</si>
  <si>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</si>
  <si>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</si>
  <si>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</si>
  <si>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</si>
  <si>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</si>
  <si>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</si>
  <si>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</si>
  <si>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</si>
  <si>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</si>
  <si>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</si>
  <si>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</si>
  <si>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>11.5.00.78080</t>
  </si>
  <si>
    <t xml:space="preserve">Единовременное пособие при всех формах устройства детей лишенных родительского попечения                                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</si>
  <si>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</si>
  <si>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</si>
  <si>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</si>
  <si>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</si>
  <si>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</si>
  <si>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</si>
  <si>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</si>
  <si>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ЦСР старая</t>
  </si>
  <si>
    <t>ЦСР новая</t>
  </si>
  <si>
    <t>19.1.05.7С290</t>
  </si>
  <si>
    <t>19.3.01.7С860</t>
  </si>
  <si>
    <t>02.1.00.77010</t>
  </si>
  <si>
    <t>02.01.77010</t>
  </si>
  <si>
    <t xml:space="preserve">29.1.01.7А030  </t>
  </si>
  <si>
    <t>29.1.01.7А040</t>
  </si>
  <si>
    <t>29.1.01.7А090</t>
  </si>
  <si>
    <t xml:space="preserve"> -</t>
  </si>
  <si>
    <t>29.1.01.7А100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</si>
  <si>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</si>
  <si>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19.1.09.7С500</t>
  </si>
  <si>
    <t>19.1.09.51530</t>
  </si>
  <si>
    <t>19.1.09.7С530</t>
  </si>
  <si>
    <t>11.5.78080</t>
  </si>
  <si>
    <t>19.1.01.7С010</t>
  </si>
  <si>
    <t>19.1.01.7С020</t>
  </si>
  <si>
    <t>19.1.01.7С050</t>
  </si>
  <si>
    <t>19.1.01.7С040</t>
  </si>
  <si>
    <t>19.1.01.7С070</t>
  </si>
  <si>
    <t>19.1.01.7С080</t>
  </si>
  <si>
    <t>19.1.02.7С090</t>
  </si>
  <si>
    <t>19.1.02.7С100</t>
  </si>
  <si>
    <t>19.1.02.7С110</t>
  </si>
  <si>
    <t>19.1.02.7С120</t>
  </si>
  <si>
    <t>19.1.02.7С130</t>
  </si>
  <si>
    <t>19.1.02.7С140</t>
  </si>
  <si>
    <t>19.1.02.7С150</t>
  </si>
  <si>
    <t>19.1.02.7С160</t>
  </si>
  <si>
    <t>19.1.03.7С170</t>
  </si>
  <si>
    <t>19.1.03.7С180</t>
  </si>
  <si>
    <t>19.1.03.7С190</t>
  </si>
  <si>
    <t>19.1.04.7С220</t>
  </si>
  <si>
    <t>19.1.05.7С240</t>
  </si>
  <si>
    <t>19.1.05.7С250</t>
  </si>
  <si>
    <t>19.1.05.7С260</t>
  </si>
  <si>
    <t>19.1.05.7С280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</si>
  <si>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</si>
  <si>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</si>
  <si>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</si>
  <si>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</si>
  <si>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</si>
  <si>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</si>
  <si>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</si>
  <si>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</si>
  <si>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</si>
  <si>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</si>
  <si>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19.1.07.7С410</t>
  </si>
  <si>
    <t>19.1.07.7С420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</si>
  <si>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</si>
  <si>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</si>
  <si>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</si>
  <si>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</si>
  <si>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</si>
  <si>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</si>
  <si>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</si>
  <si>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</si>
  <si>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</si>
  <si>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 xml:space="preserve">19.1.12.R4620 </t>
  </si>
  <si>
    <t>19.1.12.7С580</t>
  </si>
  <si>
    <t>19.1.12.7С590</t>
  </si>
  <si>
    <t>19.1.12.7С600</t>
  </si>
  <si>
    <t>19.1.12.7С610</t>
  </si>
  <si>
    <t>19.1.12.7С620</t>
  </si>
  <si>
    <t>19.1.12.7С640</t>
  </si>
  <si>
    <t>19.1.12.7С650</t>
  </si>
  <si>
    <t>19.1.12.7С660</t>
  </si>
  <si>
    <t>19.1.12.7С670</t>
  </si>
  <si>
    <t>19.3.01.7С750</t>
  </si>
  <si>
    <t>30.4.02.7П240</t>
  </si>
  <si>
    <t>31.2.01.7В150</t>
  </si>
  <si>
    <t>31.2.01.7В160</t>
  </si>
  <si>
    <t>31.2.01.7В170</t>
  </si>
  <si>
    <t>31.2.01.7В180</t>
  </si>
  <si>
    <t>31.2.01.7В190</t>
  </si>
  <si>
    <t>31.2.01.7В200</t>
  </si>
  <si>
    <t>31.2.01.7В210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</si>
  <si>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</si>
  <si>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</si>
  <si>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</si>
  <si>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</si>
  <si>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</si>
  <si>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</si>
  <si>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</si>
  <si>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</si>
  <si>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</si>
  <si>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19.3.01.7С850</t>
  </si>
  <si>
    <t>19.3.01.7С870</t>
  </si>
  <si>
    <t>19.3.01.7С880</t>
  </si>
  <si>
    <t>от 5,642           до 16,926</t>
  </si>
  <si>
    <t>19.3.01.7С890</t>
  </si>
  <si>
    <t>19.3.01.7С900</t>
  </si>
  <si>
    <t>19.3.01.7С910</t>
  </si>
  <si>
    <t>30.3.01.7П130</t>
  </si>
  <si>
    <t>30.3.02.7П150</t>
  </si>
  <si>
    <t>30.3.02.7П160</t>
  </si>
  <si>
    <t>30.3.02.7П170</t>
  </si>
  <si>
    <t>30.3.02.7П180</t>
  </si>
  <si>
    <t>30.3.02.7П190</t>
  </si>
  <si>
    <t>30.3.02.7П200</t>
  </si>
  <si>
    <t>30.3.02.7П210</t>
  </si>
  <si>
    <t>30.4.02.7П230</t>
  </si>
  <si>
    <t>30.4.02.7П250</t>
  </si>
  <si>
    <t>27.Ц.71020</t>
  </si>
  <si>
    <t>31.2.01.7В130</t>
  </si>
  <si>
    <t>средний размер 4,150</t>
  </si>
  <si>
    <t>31.2.01.7В140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</si>
  <si>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</si>
  <si>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</si>
  <si>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</si>
  <si>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</si>
  <si>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19.1.07.52200</t>
  </si>
  <si>
    <t>19.1.12.52400</t>
  </si>
  <si>
    <t>30.3.02.52600</t>
  </si>
  <si>
    <t>19.1.12.51370</t>
  </si>
  <si>
    <t>19.1.12.51350</t>
  </si>
  <si>
    <t>19.1.01.52800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</si>
  <si>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</si>
  <si>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</si>
  <si>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</si>
  <si>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4 до 9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Федерации, для их лечения совместно с одним из родителей либо с одним из лиц, заменяющих им родителей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</si>
  <si>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</si>
  <si>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 xml:space="preserve">29.1.01.7А020 </t>
  </si>
  <si>
    <t xml:space="preserve">29.1.01.7А010                   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</si>
  <si>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</si>
  <si>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</si>
  <si>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</si>
  <si>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</si>
  <si>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</si>
  <si>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</si>
  <si>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</si>
  <si>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</si>
  <si>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18.2.09.77040</t>
  </si>
  <si>
    <t>18.2.09.77030</t>
  </si>
  <si>
    <t>18.2.09.78030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</si>
  <si>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</si>
  <si>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</si>
  <si>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</si>
  <si>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</si>
  <si>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</si>
  <si>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</si>
  <si>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</si>
  <si>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</si>
  <si>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</si>
  <si>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19.4.01.7С920</t>
  </si>
  <si>
    <t>28.1.01.52900</t>
  </si>
  <si>
    <t>24,525;       32,700</t>
  </si>
  <si>
    <t>28.1.01.7Т010</t>
  </si>
  <si>
    <t>19.1.13.79230</t>
  </si>
  <si>
    <t>Закон НАО от 06.12.2016 N 275-ОЗ "Об оленеводстве в Ненецком автономном округе"</t>
  </si>
  <si>
    <t>постановление администрации НАО от 28.02.2017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</si>
  <si>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</si>
  <si>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4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</si>
  <si>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</si>
  <si>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</si>
  <si>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</si>
  <si>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</si>
  <si>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</si>
  <si>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</si>
  <si>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</si>
  <si>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</si>
  <si>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</si>
  <si>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</si>
  <si>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</si>
  <si>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</si>
  <si>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</si>
  <si>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</si>
  <si>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</si>
  <si>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</si>
  <si>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</si>
  <si>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</si>
  <si>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</si>
  <si>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</si>
  <si>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</si>
  <si>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>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</si>
  <si>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</si>
  <si>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</si>
  <si>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</si>
  <si>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</si>
  <si>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</si>
  <si>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</si>
  <si>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</si>
  <si>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27.Ц.00.R0860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</si>
  <si>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</si>
  <si>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>от 31,2         до 1040,0</t>
  </si>
  <si>
    <t>19.1.12.7F010</t>
  </si>
  <si>
    <t>20,0/10,0</t>
  </si>
  <si>
    <t>план на 2018 год</t>
  </si>
  <si>
    <t>Контингент (чел)              план на 2018</t>
  </si>
  <si>
    <t xml:space="preserve">Единовременные социальные выплаты на оплату услуг по оказанию медицинской наркологической помощи </t>
  </si>
  <si>
    <t>19.1.06.7С380</t>
  </si>
  <si>
    <t>Обеспечение комплектами белья для новорожденного ребенка</t>
  </si>
  <si>
    <t>19.3.01.7С970</t>
  </si>
  <si>
    <t>Участие представителей Ненецкого автономного округа в выездных мероприятиях патриотической направленности</t>
  </si>
  <si>
    <t>20.1.01.7Р020</t>
  </si>
  <si>
    <t>19.1.12.51760</t>
  </si>
  <si>
    <t>средний размер 895,8</t>
  </si>
  <si>
    <t>средний размер 1291,1</t>
  </si>
  <si>
    <t>Средний размер 0,202</t>
  </si>
  <si>
    <t>11/21</t>
  </si>
  <si>
    <t>средняя цена за упаковку  0,173/ средний размер на 1 реб в год 1,6</t>
  </si>
  <si>
    <t>средний размер 1,57</t>
  </si>
  <si>
    <t>средний размер   1,5</t>
  </si>
  <si>
    <t>11/12/1</t>
  </si>
  <si>
    <t>24,5255/ 29,43059/ 224,87368</t>
  </si>
  <si>
    <t>4,59853/9,19706/6,13137/12,26276</t>
  </si>
  <si>
    <t>Средний размер 31,5</t>
  </si>
  <si>
    <t>от 0,293       до 0,881</t>
  </si>
  <si>
    <t>4/7</t>
  </si>
  <si>
    <t>средний размер 7,5</t>
  </si>
  <si>
    <t>средний размер    1,2</t>
  </si>
  <si>
    <t>500,0/30,0/150,0</t>
  </si>
  <si>
    <t>5/5/8</t>
  </si>
  <si>
    <t>100,0/50,0</t>
  </si>
  <si>
    <t>15/30</t>
  </si>
  <si>
    <t>средний размер 28,64</t>
  </si>
  <si>
    <t>30/15</t>
  </si>
  <si>
    <t>15/15</t>
  </si>
  <si>
    <t>Средний размер 45,0</t>
  </si>
  <si>
    <t>35,7/46,3/63</t>
  </si>
  <si>
    <t>12/1/1</t>
  </si>
  <si>
    <t>ср.размер ст-ти путевки 30,0/ср.размер ст-ти рейса вертолета  919,9/ср.размер чартерного рейса 2800,0</t>
  </si>
  <si>
    <t>ср.размер прож-я 2,5/ср.размер пит.1,1, ср.размер прож-я в НМ 2,5/проезд до НМ 40,0</t>
  </si>
  <si>
    <t>22/3/3/3</t>
  </si>
  <si>
    <t>366,356/30,0</t>
  </si>
  <si>
    <t>152/18</t>
  </si>
  <si>
    <t>от 6,3507        до 7,0563</t>
  </si>
  <si>
    <t>средний полугодовой размер 1,682</t>
  </si>
  <si>
    <t>156,0/208,0</t>
  </si>
  <si>
    <t>26/5</t>
  </si>
  <si>
    <t>5,0/10,0</t>
  </si>
  <si>
    <t>3000/200</t>
  </si>
  <si>
    <t>ср.размер 30,0</t>
  </si>
  <si>
    <t>ср.размер 6,0</t>
  </si>
  <si>
    <t>средний размер 18,0</t>
  </si>
  <si>
    <t>средний размер 1000,0</t>
  </si>
  <si>
    <t>15,0/20,0</t>
  </si>
  <si>
    <t>18/3</t>
  </si>
  <si>
    <t>сред.размер 6,134</t>
  </si>
  <si>
    <t>от 0,6           до 1,9</t>
  </si>
  <si>
    <t>10,0/16,640</t>
  </si>
  <si>
    <t>3,108/ 3,5</t>
  </si>
  <si>
    <t>2200/5993</t>
  </si>
  <si>
    <t>сред.размер 1,276</t>
  </si>
  <si>
    <t>сред.размер 1,256</t>
  </si>
  <si>
    <t>сред.размер 2,272</t>
  </si>
  <si>
    <t>сред.размер 1,259</t>
  </si>
  <si>
    <t>сред.размер    30,0</t>
  </si>
  <si>
    <t>сред.размер  12,45</t>
  </si>
  <si>
    <t>от  1,0008    до 2,224</t>
  </si>
  <si>
    <t>от 8,36944/до 12,24365</t>
  </si>
  <si>
    <t>12,42/14,9</t>
  </si>
  <si>
    <t>120/5</t>
  </si>
  <si>
    <t>сред.размер 60,0</t>
  </si>
  <si>
    <t>сред.размер 30,0</t>
  </si>
  <si>
    <t>8,34338</t>
  </si>
  <si>
    <t>сред.размер 2,365</t>
  </si>
  <si>
    <t>7/5</t>
  </si>
  <si>
    <t>средний размер 8,0</t>
  </si>
  <si>
    <t>от 0,001           до 6,0</t>
  </si>
  <si>
    <t>сред.размер 15,0</t>
  </si>
  <si>
    <t>сред.размер 325,0</t>
  </si>
  <si>
    <t>средний размер 7,94</t>
  </si>
  <si>
    <t>средний размер 7,0</t>
  </si>
  <si>
    <t xml:space="preserve">Государственной программой Ненецкого автономного округа «Патриотическое воспитание населения Ненецкого автономного округа», утвержденной постановлением Администрации Ненецкого автономного округа от 11.11.2016 № 359-п </t>
  </si>
  <si>
    <t>средний размер 4312,5</t>
  </si>
  <si>
    <t>Средний размер 4312,5</t>
  </si>
  <si>
    <t>средний размер 20,840</t>
  </si>
  <si>
    <t>Мероприятие 1. Информирование на рынке труда Ненецкого автономного округа</t>
  </si>
  <si>
    <t>Мероприятие 2. Организация оплачиваемых общественных работ</t>
  </si>
  <si>
    <t>Мероприятие 3.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</si>
  <si>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4.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</si>
  <si>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5. Организация временного трудоустройства несовершеннолетних граждан в возрасте от 14 до 18 лет в свободное от учёбы время</t>
  </si>
  <si>
    <t>Меропрятие 6. Социальная адаптация безработных граждан на рынке труда</t>
  </si>
  <si>
    <t>Мероприятие 7. Содействие самозанятости безработных граждан, в том числе организация собственного дела</t>
  </si>
  <si>
    <t>Мероприятие 8. Организация содействия в выборе сферы деятельности (профессии) трудоустройства, профессионального обучения</t>
  </si>
  <si>
    <t>Мероприятие 9.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</si>
  <si>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10.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</si>
  <si>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от 4,59 до 7,80</t>
  </si>
  <si>
    <t>до 4,59</t>
  </si>
  <si>
    <t xml:space="preserve">от 3,06 до 21,73      </t>
  </si>
  <si>
    <t>от 106,64 до 109,50</t>
  </si>
  <si>
    <t>среднее значение 27,05</t>
  </si>
  <si>
    <t>фактические затраты</t>
  </si>
  <si>
    <t>Социальные выплаты безработным в сфере занятости, в том числе:</t>
  </si>
  <si>
    <t>специалистов здравоохранения, работающих в сельских населенных пунктах Ненецкого автономного округа (НОБ)</t>
  </si>
  <si>
    <t>специалистов здравоохранения, работающих в сельских населенных пунктах Ненецкого автономного округа (ЦРП)</t>
  </si>
  <si>
    <t>Средний размер 11,61</t>
  </si>
  <si>
    <t xml:space="preserve">в размере не более 1,0  </t>
  </si>
  <si>
    <t>в среднем на 1 чел/дн 1,0</t>
  </si>
  <si>
    <t>в среднем на 1 чел/дн 1,9</t>
  </si>
  <si>
    <t>в среднем на 1 чел/дн 1,1</t>
  </si>
  <si>
    <t>средний размер 1 поездки 0,037</t>
  </si>
  <si>
    <t>Ежемесячная выплата в связи с рождением (усыновлением) первого ребенка</t>
  </si>
  <si>
    <t>19.3.01.55730</t>
  </si>
  <si>
    <t>Постановление Правительства Российской Федерации от 30.12.2017 № 1704 «О порядке предоставления субвенций из федерального бюджета бюджетам субъектов Российской Федерации и бюджету г. Байконура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ребенка»</t>
  </si>
  <si>
    <t>500 / 600 / 800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</si>
  <si>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(койко-дней / чел.)</t>
  </si>
  <si>
    <t>ср.размер ст-ти путевки 36,0/ср.размер проезда (туда и обратно) 35,0 тыс.руб</t>
  </si>
  <si>
    <t xml:space="preserve">средняя стоимость рецепта 0,7 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</si>
  <si>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 (оплата медорганизациям по договорам с физлицами)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</si>
  <si>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 (проезд беременных)</t>
  </si>
  <si>
    <t>Ежемесячная компенсационная выплата неработающим пенсионерам на содержание детей (дети / родители)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</si>
  <si>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 (дети / родители)</t>
  </si>
  <si>
    <t>Социальная поддержка многодетных семей в виде ежемесячной социальной выплаты семьям, имеющим на воспитании трех и более детей (дети / родители)</t>
  </si>
  <si>
    <t>120 / 63</t>
  </si>
  <si>
    <t>средний размер 5,2</t>
  </si>
  <si>
    <t>Ежемесячное пособие на ребенка (дети / родители)</t>
  </si>
  <si>
    <t>Ежемесячная компенсационная выплата которые состоят из одного неработающего инвалида и детей, находящихся на его иждивении. (дети / родители)</t>
  </si>
  <si>
    <t xml:space="preserve">Ежемесячное денежное пособие ребенку, оставшемуся без попечения родителей,  переданному в приемную семью </t>
  </si>
  <si>
    <t xml:space="preserve">средняя стоимость рецепта 1,8 </t>
  </si>
  <si>
    <t>Средний размер 15,973</t>
  </si>
  <si>
    <t>Средний размер 10,7</t>
  </si>
  <si>
    <t>Средний размер 213,6</t>
  </si>
  <si>
    <t xml:space="preserve"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 </t>
  </si>
  <si>
    <t>6954 / 3356</t>
  </si>
  <si>
    <t>19.1.07.7С400</t>
  </si>
  <si>
    <t>Контингент факт  нарастающим с начала года (получателей/детей)</t>
  </si>
  <si>
    <t>2/3</t>
  </si>
  <si>
    <t>специалистов социальной работы, работающих в сельских населенных пунктах Ненецкого автономного округа (КЦСО)</t>
  </si>
  <si>
    <t>специалистов культуры, работающих в сельских населенных пунктах Ненецкого автономного округа (ОСЗН, пенсы)</t>
  </si>
  <si>
    <t>специалистов социальной работы, работающих в сельских населенных пунктах Ненецкого автономного округа (ОСЗН, пенсы)</t>
  </si>
  <si>
    <t>специалистов образования, работающих в сельских населенных пунктах Ненецкого автономного округа (ОСЗН, пенсы)</t>
  </si>
  <si>
    <t>специалистов здравоохранения, работающих в сельских населенных пунктах Ненецкого автономного округа (ОСЗН, пенсы)</t>
  </si>
  <si>
    <t>специалистов ветеринарии, работающих в сельских населенных пунктах Ненецкого автономного округа (ОСЗН, пенсы)</t>
  </si>
  <si>
    <t>Социальные выплаты жителям сельской местности на компенсацию части затрат по газификации индивидуальных жилых домов</t>
  </si>
  <si>
    <t>11.6.01.78100</t>
  </si>
  <si>
    <t>1/2</t>
  </si>
  <si>
    <t>114/67</t>
  </si>
  <si>
    <t>52/55</t>
  </si>
  <si>
    <t>33/33</t>
  </si>
  <si>
    <t>Мероприятие 11. Студенты</t>
  </si>
  <si>
    <t>до 30,9</t>
  </si>
  <si>
    <t>18/20</t>
  </si>
  <si>
    <t>279/188</t>
  </si>
  <si>
    <t>4/8</t>
  </si>
  <si>
    <t>4/12</t>
  </si>
  <si>
    <t>61/92</t>
  </si>
  <si>
    <t>28+8</t>
  </si>
  <si>
    <t>19.1.07.7С990</t>
  </si>
  <si>
    <t>;Ежемесячные компенсационные денежные выплаты ветеранам и инвалидам боевых действий</t>
  </si>
  <si>
    <t>19.1.05.7С980</t>
  </si>
  <si>
    <t>Ежемесячная денежная компенсация за наём жилого помещения лицам, нуждающимся в оказании специализированной медицинской помощи методом гемодиализа</t>
  </si>
  <si>
    <t>19.1.12.7Н010</t>
  </si>
  <si>
    <t xml:space="preserve">Вознаграждение лицам, осуществляющим на договорной основе постинтернатный патронат </t>
  </si>
  <si>
    <t>30.4.01.7П220</t>
  </si>
  <si>
    <r>
      <t xml:space="preserve"> август </t>
    </r>
    <r>
      <rPr>
        <sz val="9"/>
        <color indexed="8"/>
        <rFont val="Times New Roman"/>
        <family val="1"/>
      </rPr>
      <t xml:space="preserve"> 2018 г.</t>
    </r>
  </si>
  <si>
    <t>291/296</t>
  </si>
  <si>
    <t>11/7</t>
  </si>
  <si>
    <t>1071/2933</t>
  </si>
  <si>
    <t>571/631</t>
  </si>
  <si>
    <t>13/16</t>
  </si>
  <si>
    <t>126</t>
  </si>
  <si>
    <t>170/238</t>
  </si>
  <si>
    <t>9/11</t>
  </si>
  <si>
    <t>3297/6557</t>
  </si>
  <si>
    <t>3537/5367</t>
  </si>
  <si>
    <t>200/244</t>
  </si>
  <si>
    <t>86/129</t>
  </si>
  <si>
    <t>12/16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</si>
</sst>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  <numFmt numFmtId="177" formatCode="[$-FC19]d\ mmmm\ yyyy\ &quot;г.&quot;"/>
    <numFmt numFmtId="178" formatCode="#,##0.000"/>
    <numFmt numFmtId="179" formatCode="#,##0.00;[Red]\-#,##0.00;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0">
    <xf numFmtId="0" fontId="0" fillId="0" borderId="0" xfId="0" applyFont="1" applyAlignment="1">
      <alignment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left" vertical="center" wrapText="1"/>
      <protection hidden="1"/>
    </xf>
    <xf numFmtId="172" fontId="49" fillId="0" borderId="0" xfId="0" applyNumberFormat="1" applyFont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horizontal="center" vertical="center" textRotation="90" wrapText="1"/>
      <protection hidden="1"/>
    </xf>
    <xf numFmtId="0" fontId="49" fillId="0" borderId="11" xfId="0" applyFont="1" applyBorder="1" applyAlignment="1" applyProtection="1">
      <alignment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0" borderId="0" xfId="0" applyNumberFormat="1" applyFont="1" applyAlignment="1" applyProtection="1">
      <alignment horizontal="center" vertical="center" wrapText="1"/>
      <protection hidden="1"/>
    </xf>
    <xf numFmtId="175" fontId="49" fillId="0" borderId="10" xfId="0" applyNumberFormat="1" applyFont="1" applyBorder="1" applyAlignment="1" applyProtection="1">
      <alignment horizontal="center" vertical="center" textRotation="90" wrapText="1"/>
      <protection hidden="1"/>
    </xf>
    <xf numFmtId="175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 applyProtection="1">
      <alignment horizontal="center" vertical="center" wrapText="1"/>
      <protection hidden="1"/>
    </xf>
    <xf numFmtId="0" fontId="49" fillId="34" borderId="12" xfId="0" applyFont="1" applyFill="1" applyBorder="1" applyAlignment="1" applyProtection="1">
      <alignment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vertical="center" wrapText="1"/>
      <protection hidden="1"/>
    </xf>
    <xf numFmtId="175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175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9" fillId="0" borderId="0" xfId="0" applyNumberFormat="1" applyFont="1" applyAlignment="1" applyProtection="1">
      <alignment horizontal="center" vertical="center" wrapText="1"/>
      <protection hidden="1"/>
    </xf>
    <xf numFmtId="1" fontId="49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1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33" borderId="0" xfId="0" applyFont="1" applyFill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textRotation="90" wrapText="1"/>
      <protection hidden="1"/>
    </xf>
    <xf numFmtId="172" fontId="49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49" fillId="33" borderId="12" xfId="0" applyNumberFormat="1" applyFont="1" applyFill="1" applyBorder="1" applyAlignment="1">
      <alignment horizontal="center" vertical="center" wrapText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2" fontId="49" fillId="0" borderId="12" xfId="0" applyNumberFormat="1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1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vertical="center" wrapText="1"/>
      <protection hidden="1"/>
    </xf>
    <xf numFmtId="175" fontId="4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 applyProtection="1">
      <alignment horizontal="center" vertical="center" textRotation="90" wrapText="1"/>
      <protection hidden="1"/>
    </xf>
    <xf numFmtId="172" fontId="49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5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5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33" borderId="12" xfId="0" applyFont="1" applyFill="1" applyBorder="1" applyAlignment="1" applyProtection="1">
      <alignment horizontal="center" vertical="center" wrapText="1"/>
      <protection hidden="1" locked="0"/>
    </xf>
    <xf numFmtId="175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0" borderId="11" xfId="0" applyNumberFormat="1" applyFont="1" applyBorder="1" applyAlignment="1" applyProtection="1">
      <alignment vertical="center" wrapText="1"/>
      <protection hidden="1"/>
    </xf>
    <xf numFmtId="175" fontId="49" fillId="33" borderId="12" xfId="54" applyNumberFormat="1" applyFont="1" applyFill="1" applyBorder="1" applyAlignment="1" applyProtection="1">
      <alignment horizontal="center" vertical="center"/>
      <protection hidden="1"/>
    </xf>
    <xf numFmtId="175" fontId="50" fillId="33" borderId="11" xfId="0" applyNumberFormat="1" applyFont="1" applyFill="1" applyBorder="1" applyAlignment="1" applyProtection="1">
      <alignment vertical="center" wrapText="1"/>
      <protection hidden="1"/>
    </xf>
    <xf numFmtId="175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>
      <alignment wrapText="1"/>
    </xf>
    <xf numFmtId="0" fontId="49" fillId="33" borderId="14" xfId="0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left" vertical="center" wrapText="1"/>
      <protection hidden="1"/>
    </xf>
    <xf numFmtId="172" fontId="49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53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51" fillId="33" borderId="12" xfId="53" applyFont="1" applyFill="1" applyBorder="1" applyAlignment="1">
      <alignment horizontal="center" vertical="center" wrapText="1"/>
      <protection/>
    </xf>
    <xf numFmtId="173" fontId="6" fillId="33" borderId="12" xfId="53" applyNumberFormat="1" applyFont="1" applyFill="1" applyBorder="1" applyAlignment="1" applyProtection="1">
      <alignment wrapText="1"/>
      <protection hidden="1"/>
    </xf>
    <xf numFmtId="0" fontId="49" fillId="33" borderId="12" xfId="0" applyFont="1" applyFill="1" applyBorder="1" applyAlignment="1" applyProtection="1">
      <alignment wrapText="1"/>
      <protection hidden="1"/>
    </xf>
    <xf numFmtId="175" fontId="49" fillId="35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172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2" xfId="54" applyNumberFormat="1" applyFont="1" applyFill="1" applyBorder="1" applyAlignment="1" applyProtection="1">
      <alignment horizontal="center" vertical="center"/>
      <protection hidden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35" borderId="14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2" xfId="54" applyNumberFormat="1" applyFont="1" applyFill="1" applyBorder="1" applyAlignment="1" applyProtection="1">
      <alignment horizontal="center" vertical="center"/>
      <protection hidden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2" xfId="0" applyNumberFormat="1" applyFont="1" applyFill="1" applyBorder="1" applyAlignment="1" applyProtection="1">
      <alignment horizontal="left" vertical="center" wrapText="1"/>
      <protection hidden="1"/>
    </xf>
    <xf numFmtId="175" fontId="50" fillId="0" borderId="0" xfId="0" applyNumberFormat="1" applyFont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50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2" xfId="0" applyNumberFormat="1" applyFont="1" applyFill="1" applyBorder="1" applyAlignment="1" applyProtection="1">
      <alignment horizontal="center" vertical="center"/>
      <protection hidden="1"/>
    </xf>
    <xf numFmtId="175" fontId="49" fillId="8" borderId="0" xfId="0" applyNumberFormat="1" applyFont="1" applyFill="1" applyAlignment="1" applyProtection="1">
      <alignment horizontal="center" vertical="center" wrapText="1"/>
      <protection hidden="1"/>
    </xf>
    <xf numFmtId="176" fontId="6" fillId="33" borderId="15" xfId="53" applyNumberFormat="1" applyFont="1" applyFill="1" applyBorder="1" applyAlignment="1" applyProtection="1">
      <alignment horizontal="center" vertical="center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0" borderId="12" xfId="0" applyFont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 locked="0"/>
    </xf>
    <xf numFmtId="175" fontId="49" fillId="33" borderId="12" xfId="54" applyNumberFormat="1" applyFont="1" applyFill="1" applyBorder="1" applyAlignment="1">
      <alignment horizontal="center" vertical="center"/>
      <protection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0" applyNumberFormat="1" applyFont="1" applyFill="1" applyBorder="1" applyAlignment="1" applyProtection="1">
      <alignment horizontal="left" vertical="center" wrapText="1"/>
      <protection hidden="1"/>
    </xf>
    <xf numFmtId="3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0" fontId="49" fillId="33" borderId="14" xfId="0" applyFont="1" applyFill="1" applyBorder="1" applyAlignment="1" applyProtection="1">
      <alignment vertical="center" wrapText="1"/>
      <protection hidden="1"/>
    </xf>
    <xf numFmtId="0" fontId="49" fillId="33" borderId="16" xfId="0" applyFont="1" applyFill="1" applyBorder="1" applyAlignment="1" applyProtection="1">
      <alignment vertical="center" wrapText="1"/>
      <protection hidden="1"/>
    </xf>
    <xf numFmtId="1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5" xfId="54" applyNumberFormat="1" applyFont="1" applyFill="1" applyBorder="1" applyAlignment="1" applyProtection="1">
      <alignment horizontal="center" vertical="center"/>
      <protection hidden="1"/>
    </xf>
    <xf numFmtId="175" fontId="49" fillId="33" borderId="15" xfId="0" applyNumberFormat="1" applyFont="1" applyFill="1" applyBorder="1" applyAlignment="1">
      <alignment horizontal="center" vertical="center" wrapText="1"/>
    </xf>
    <xf numFmtId="175" fontId="2" fillId="33" borderId="15" xfId="54" applyNumberFormat="1" applyFont="1" applyFill="1" applyBorder="1" applyAlignment="1" applyProtection="1">
      <alignment horizontal="center" vertical="center"/>
      <protection hidden="1"/>
    </xf>
    <xf numFmtId="175" fontId="49" fillId="33" borderId="17" xfId="54" applyNumberFormat="1" applyFont="1" applyFill="1" applyBorder="1" applyAlignment="1" applyProtection="1">
      <alignment horizontal="center" vertical="center"/>
      <protection hidden="1"/>
    </xf>
    <xf numFmtId="175" fontId="51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5" xfId="54" applyNumberFormat="1" applyFont="1" applyFill="1" applyBorder="1" applyAlignment="1">
      <alignment horizontal="center" vertical="center"/>
      <protection/>
    </xf>
    <xf numFmtId="1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175" fontId="49" fillId="33" borderId="12" xfId="54" applyNumberFormat="1" applyFont="1" applyFill="1" applyBorder="1" applyAlignment="1" applyProtection="1">
      <alignment vertical="center"/>
      <protection hidden="1"/>
    </xf>
    <xf numFmtId="0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49" fillId="33" borderId="15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2" xfId="0" applyNumberFormat="1" applyFont="1" applyFill="1" applyBorder="1" applyAlignment="1" applyProtection="1">
      <alignment vertical="center" wrapText="1"/>
      <protection hidden="1"/>
    </xf>
    <xf numFmtId="0" fontId="49" fillId="0" borderId="0" xfId="0" applyNumberFormat="1" applyFont="1" applyFill="1" applyAlignment="1" applyProtection="1">
      <alignment horizontal="center" vertical="center" wrapText="1"/>
      <protection hidden="1"/>
    </xf>
    <xf numFmtId="0" fontId="49" fillId="0" borderId="11" xfId="0" applyFont="1" applyFill="1" applyBorder="1" applyAlignment="1" applyProtection="1">
      <alignment vertical="center" wrapText="1"/>
      <protection hidden="1"/>
    </xf>
    <xf numFmtId="0" fontId="49" fillId="0" borderId="15" xfId="0" applyFont="1" applyFill="1" applyBorder="1" applyAlignment="1">
      <alignment horizontal="center" vertical="center" wrapText="1"/>
    </xf>
    <xf numFmtId="175" fontId="49" fillId="0" borderId="15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center" vertical="center" wrapText="1"/>
      <protection hidden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 applyProtection="1">
      <alignment horizontal="center" vertical="center" wrapText="1"/>
      <protection hidden="1"/>
    </xf>
    <xf numFmtId="0" fontId="50" fillId="0" borderId="12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>
      <alignment horizontal="center" vertical="center" wrapText="1"/>
    </xf>
    <xf numFmtId="174" fontId="2" fillId="0" borderId="12" xfId="53" applyNumberFormat="1" applyFont="1" applyFill="1" applyBorder="1" applyAlignment="1" applyProtection="1">
      <alignment horizontal="center" vertical="center"/>
      <protection hidden="1"/>
    </xf>
    <xf numFmtId="175" fontId="49" fillId="0" borderId="12" xfId="54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75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2" xfId="54" applyNumberFormat="1" applyFont="1" applyFill="1" applyBorder="1" applyAlignment="1" applyProtection="1">
      <alignment horizontal="center" vertical="center"/>
      <protection hidden="1"/>
    </xf>
    <xf numFmtId="175" fontId="49" fillId="0" borderId="15" xfId="54" applyNumberFormat="1" applyFont="1" applyFill="1" applyBorder="1" applyAlignment="1" applyProtection="1">
      <alignment horizontal="center" vertical="center"/>
      <protection hidden="1"/>
    </xf>
    <xf numFmtId="0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5" xfId="0" applyNumberFormat="1" applyFont="1" applyFill="1" applyBorder="1" applyAlignment="1" applyProtection="1">
      <alignment horizontal="center" vertical="center" wrapText="1"/>
      <protection hidden="1"/>
    </xf>
    <xf numFmtId="172" fontId="51" fillId="0" borderId="17" xfId="0" applyNumberFormat="1" applyFont="1" applyFill="1" applyBorder="1" applyAlignment="1" applyProtection="1">
      <alignment horizontal="center" vertical="center" wrapText="1"/>
      <protection hidden="1"/>
    </xf>
    <xf numFmtId="174" fontId="6" fillId="0" borderId="12" xfId="53" applyNumberFormat="1" applyFont="1" applyFill="1" applyBorder="1" applyAlignment="1" applyProtection="1">
      <alignment horizontal="center" vertical="center"/>
      <protection hidden="1"/>
    </xf>
    <xf numFmtId="0" fontId="49" fillId="0" borderId="12" xfId="0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left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8" borderId="12" xfId="0" applyFont="1" applyFill="1" applyBorder="1" applyAlignment="1" applyProtection="1">
      <alignment vertical="center" wrapText="1"/>
      <protection hidden="1"/>
    </xf>
    <xf numFmtId="172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0" xfId="0" applyNumberFormat="1" applyFont="1" applyFill="1" applyAlignment="1" applyProtection="1">
      <alignment horizontal="center" vertical="center" wrapText="1"/>
      <protection hidden="1"/>
    </xf>
    <xf numFmtId="1" fontId="2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7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75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72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4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49" fontId="2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172" fontId="49" fillId="8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vertical="center" wrapText="1"/>
      <protection hidden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175" fontId="50" fillId="36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4" applyNumberFormat="1" applyFont="1" applyFill="1" applyBorder="1" applyAlignment="1" applyProtection="1">
      <alignment vertical="center"/>
      <protection hidden="1"/>
    </xf>
    <xf numFmtId="172" fontId="49" fillId="34" borderId="14" xfId="0" applyNumberFormat="1" applyFont="1" applyFill="1" applyBorder="1" applyAlignment="1" applyProtection="1">
      <alignment vertical="center" wrapText="1"/>
      <protection hidden="1"/>
    </xf>
    <xf numFmtId="172" fontId="49" fillId="34" borderId="12" xfId="0" applyNumberFormat="1" applyFont="1" applyFill="1" applyBorder="1" applyAlignment="1" applyProtection="1">
      <alignment vertical="center" wrapText="1"/>
      <protection hidden="1"/>
    </xf>
    <xf numFmtId="175" fontId="49" fillId="33" borderId="18" xfId="54" applyNumberFormat="1" applyFont="1" applyFill="1" applyBorder="1" applyAlignment="1" applyProtection="1">
      <alignment horizontal="center" vertical="center"/>
      <protection hidden="1"/>
    </xf>
    <xf numFmtId="175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3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vertical="center" wrapText="1"/>
      <protection hidden="1"/>
    </xf>
    <xf numFmtId="175" fontId="50" fillId="33" borderId="19" xfId="0" applyNumberFormat="1" applyFont="1" applyFill="1" applyBorder="1" applyAlignment="1" applyProtection="1">
      <alignment vertical="center" wrapText="1"/>
      <protection hidden="1"/>
    </xf>
    <xf numFmtId="0" fontId="50" fillId="35" borderId="14" xfId="0" applyFont="1" applyFill="1" applyBorder="1" applyAlignment="1" applyProtection="1">
      <alignment horizontal="center" vertical="center" wrapText="1"/>
      <protection hidden="1"/>
    </xf>
    <xf numFmtId="0" fontId="50" fillId="35" borderId="12" xfId="0" applyFont="1" applyFill="1" applyBorder="1" applyAlignment="1" applyProtection="1">
      <alignment horizontal="left" vertical="center" wrapText="1"/>
      <protection hidden="1"/>
    </xf>
    <xf numFmtId="0" fontId="50" fillId="35" borderId="12" xfId="0" applyFont="1" applyFill="1" applyBorder="1" applyAlignment="1" applyProtection="1">
      <alignment horizontal="center" vertical="center" wrapText="1"/>
      <protection hidden="1"/>
    </xf>
    <xf numFmtId="172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0" xfId="0" applyNumberFormat="1" applyFont="1" applyFill="1" applyAlignment="1" applyProtection="1">
      <alignment horizontal="center" vertical="center" wrapText="1"/>
      <protection hidden="1"/>
    </xf>
    <xf numFmtId="0" fontId="50" fillId="35" borderId="0" xfId="0" applyFont="1" applyFill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>
      <alignment wrapText="1"/>
    </xf>
    <xf numFmtId="175" fontId="50" fillId="35" borderId="12" xfId="54" applyNumberFormat="1" applyFont="1" applyFill="1" applyBorder="1" applyAlignment="1" applyProtection="1">
      <alignment horizontal="center" vertical="center"/>
      <protection hidden="1"/>
    </xf>
    <xf numFmtId="175" fontId="50" fillId="35" borderId="10" xfId="0" applyNumberFormat="1" applyFont="1" applyFill="1" applyBorder="1" applyAlignment="1" applyProtection="1">
      <alignment horizontal="left" vertical="top" wrapText="1"/>
      <protection hidden="1"/>
    </xf>
    <xf numFmtId="175" fontId="50" fillId="35" borderId="12" xfId="0" applyNumberFormat="1" applyFont="1" applyFill="1" applyBorder="1" applyAlignment="1" applyProtection="1">
      <alignment wrapText="1"/>
      <protection hidden="1"/>
    </xf>
    <xf numFmtId="175" fontId="50" fillId="35" borderId="0" xfId="0" applyNumberFormat="1" applyFont="1" applyFill="1" applyAlignment="1" applyProtection="1">
      <alignment horizontal="center" vertical="center"/>
      <protection hidden="1"/>
    </xf>
    <xf numFmtId="175" fontId="50" fillId="35" borderId="14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>
      <alignment horizontal="center" vertical="center" wrapText="1"/>
    </xf>
    <xf numFmtId="175" fontId="50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50" fillId="35" borderId="15" xfId="0" applyNumberFormat="1" applyFont="1" applyFill="1" applyBorder="1" applyAlignment="1" applyProtection="1">
      <alignment horizontal="center" vertical="center" wrapText="1"/>
      <protection hidden="1"/>
    </xf>
    <xf numFmtId="3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5" xfId="54" applyNumberFormat="1" applyFont="1" applyFill="1" applyBorder="1" applyAlignment="1" applyProtection="1">
      <alignment horizontal="center" vertical="center"/>
      <protection hidden="1"/>
    </xf>
    <xf numFmtId="175" fontId="8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50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50" fillId="35" borderId="12" xfId="54" applyNumberFormat="1" applyFont="1" applyFill="1" applyBorder="1" applyAlignment="1" applyProtection="1">
      <alignment horizontal="center" vertical="center"/>
      <protection hidden="1"/>
    </xf>
    <xf numFmtId="0" fontId="8" fillId="35" borderId="12" xfId="0" applyFont="1" applyFill="1" applyBorder="1" applyAlignment="1" applyProtection="1">
      <alignment horizontal="center" vertical="center" wrapText="1"/>
      <protection hidden="1"/>
    </xf>
    <xf numFmtId="0" fontId="50" fillId="35" borderId="15" xfId="0" applyFont="1" applyFill="1" applyBorder="1" applyAlignment="1" applyProtection="1">
      <alignment horizontal="center" vertical="center" wrapText="1"/>
      <protection hidden="1"/>
    </xf>
    <xf numFmtId="0" fontId="50" fillId="35" borderId="11" xfId="0" applyFont="1" applyFill="1" applyBorder="1" applyAlignment="1" applyProtection="1">
      <alignment horizontal="left" vertical="center" wrapText="1"/>
      <protection hidden="1"/>
    </xf>
    <xf numFmtId="0" fontId="50" fillId="35" borderId="11" xfId="0" applyFont="1" applyFill="1" applyBorder="1" applyAlignment="1" applyProtection="1">
      <alignment horizontal="center" vertical="center" wrapText="1"/>
      <protection hidden="1"/>
    </xf>
    <xf numFmtId="1" fontId="50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0" fillId="33" borderId="0" xfId="0" applyFont="1" applyFill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9" fillId="35" borderId="12" xfId="53" applyNumberFormat="1" applyFont="1" applyFill="1" applyBorder="1" applyAlignment="1" applyProtection="1">
      <alignment horizontal="center" vertical="center" wrapText="1"/>
      <protection hidden="1"/>
    </xf>
    <xf numFmtId="175" fontId="50" fillId="35" borderId="16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6" xfId="0" applyNumberFormat="1" applyFont="1" applyFill="1" applyBorder="1" applyAlignment="1" applyProtection="1">
      <alignment horizontal="left" vertical="center" wrapText="1"/>
      <protection hidden="1"/>
    </xf>
    <xf numFmtId="175" fontId="50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75" fontId="50" fillId="35" borderId="15" xfId="0" applyNumberFormat="1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wrapText="1"/>
      <protection hidden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2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175" fontId="50" fillId="35" borderId="18" xfId="0" applyNumberFormat="1" applyFont="1" applyFill="1" applyBorder="1" applyAlignment="1">
      <alignment horizontal="center" vertical="center" wrapText="1"/>
    </xf>
    <xf numFmtId="175" fontId="50" fillId="35" borderId="16" xfId="0" applyNumberFormat="1" applyFont="1" applyFill="1" applyBorder="1" applyAlignment="1">
      <alignment horizontal="center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49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3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50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14" fontId="2" fillId="0" borderId="18" xfId="0" applyNumberFormat="1" applyFont="1" applyFill="1" applyBorder="1" applyAlignment="1">
      <alignment horizontal="center" vertical="center" wrapText="1"/>
    </xf>
    <xf numFmtId="3" fontId="53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0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 locked="0"/>
    </xf>
    <xf numFmtId="1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3" borderId="0" xfId="0" applyNumberFormat="1" applyFont="1" applyFill="1" applyBorder="1" applyAlignment="1" applyProtection="1">
      <alignment horizontal="center" vertical="center"/>
      <protection hidden="1"/>
    </xf>
    <xf numFmtId="0" fontId="49" fillId="0" borderId="14" xfId="0" applyFont="1" applyBorder="1" applyAlignment="1" applyProtection="1">
      <alignment horizontal="center" vertical="center" wrapText="1"/>
      <protection hidden="1" locked="0"/>
    </xf>
    <xf numFmtId="175" fontId="49" fillId="33" borderId="10" xfId="54" applyNumberFormat="1" applyFont="1" applyFill="1" applyBorder="1" applyAlignment="1" applyProtection="1">
      <alignment horizontal="center" vertical="center"/>
      <protection hidden="1"/>
    </xf>
    <xf numFmtId="175" fontId="49" fillId="33" borderId="14" xfId="54" applyNumberFormat="1" applyFont="1" applyFill="1" applyBorder="1" applyAlignment="1" applyProtection="1">
      <alignment horizontal="center" vertical="center"/>
      <protection hidden="1"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6" xfId="54" applyNumberFormat="1" applyFont="1" applyFill="1" applyBorder="1" applyAlignment="1">
      <alignment horizontal="center" vertical="center"/>
      <protection/>
    </xf>
    <xf numFmtId="175" fontId="49" fillId="33" borderId="10" xfId="54" applyNumberFormat="1" applyFont="1" applyFill="1" applyBorder="1" applyAlignment="1">
      <alignment horizontal="center" vertical="center"/>
      <protection/>
    </xf>
    <xf numFmtId="1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1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/>
    </xf>
    <xf numFmtId="0" fontId="49" fillId="33" borderId="16" xfId="0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0" fontId="49" fillId="0" borderId="14" xfId="0" applyFont="1" applyBorder="1" applyAlignment="1" applyProtection="1">
      <alignment horizontal="center" vertical="center" wrapText="1"/>
      <protection hidden="1"/>
    </xf>
    <xf numFmtId="0" fontId="49" fillId="0" borderId="16" xfId="0" applyFont="1" applyBorder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horizontal="center" vertical="center" wrapText="1"/>
      <protection hidden="1"/>
    </xf>
    <xf numFmtId="0" fontId="50" fillId="33" borderId="15" xfId="0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3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3" fontId="49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9" fillId="0" borderId="15" xfId="0" applyNumberFormat="1" applyFont="1" applyBorder="1" applyAlignment="1" applyProtection="1">
      <alignment horizontal="center" vertical="center" wrapText="1"/>
      <protection hidden="1"/>
    </xf>
    <xf numFmtId="2" fontId="49" fillId="0" borderId="11" xfId="0" applyNumberFormat="1" applyFont="1" applyBorder="1" applyAlignment="1" applyProtection="1">
      <alignment horizontal="center" vertical="center" wrapText="1"/>
      <protection hidden="1"/>
    </xf>
    <xf numFmtId="2" fontId="49" fillId="0" borderId="20" xfId="0" applyNumberFormat="1" applyFont="1" applyBorder="1" applyAlignment="1" applyProtection="1">
      <alignment horizontal="center" vertical="center" wrapText="1"/>
      <protection hidden="1"/>
    </xf>
    <xf numFmtId="172" fontId="49" fillId="34" borderId="16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4" xfId="0" applyFont="1" applyFill="1" applyBorder="1" applyAlignment="1" applyProtection="1">
      <alignment horizontal="center" vertical="center" wrapText="1"/>
      <protection hidden="1"/>
    </xf>
    <xf numFmtId="0" fontId="49" fillId="13" borderId="10" xfId="0" applyFont="1" applyFill="1" applyBorder="1" applyAlignment="1" applyProtection="1">
      <alignment horizontal="center" vertical="center" wrapText="1"/>
      <protection hidden="1"/>
    </xf>
    <xf numFmtId="0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2" xfId="0" applyFont="1" applyFill="1" applyBorder="1" applyAlignment="1" applyProtection="1">
      <alignment horizontal="center" vertical="center" wrapText="1"/>
      <protection hidden="1"/>
    </xf>
    <xf numFmtId="49" fontId="49" fillId="0" borderId="16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2" fontId="49" fillId="8" borderId="16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 locked="0"/>
    </xf>
    <xf numFmtId="0" fontId="49" fillId="33" borderId="10" xfId="0" applyFont="1" applyFill="1" applyBorder="1" applyAlignment="1" applyProtection="1">
      <alignment horizontal="center" vertical="center" wrapText="1"/>
      <protection hidden="1" locked="0"/>
    </xf>
    <xf numFmtId="172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172" fontId="4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" fontId="4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172" fontId="54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5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4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 applyProtection="1">
      <alignment horizontal="center" vertical="center" wrapText="1"/>
      <protection hidden="1" locked="0"/>
    </xf>
    <xf numFmtId="0" fontId="4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5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50" fillId="33" borderId="18" xfId="0" applyFont="1" applyFill="1" applyBorder="1" applyAlignment="1" applyProtection="1">
      <alignment horizontal="center" vertical="center" wrapText="1"/>
      <protection hidden="1"/>
    </xf>
    <xf numFmtId="0" fontId="50" fillId="33" borderId="19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9" fillId="0" borderId="15" xfId="0" applyFont="1" applyBorder="1" applyAlignment="1" applyProtection="1">
      <alignment horizontal="center" vertical="center" wrapText="1"/>
      <protection hidden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0" fontId="49" fillId="0" borderId="20" xfId="0" applyFont="1" applyBorder="1" applyAlignment="1" applyProtection="1">
      <alignment horizontal="center" vertical="center" wrapText="1"/>
      <protection hidden="1"/>
    </xf>
    <xf numFmtId="2" fontId="49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center" vertical="center" wrapText="1"/>
      <protection hidden="1"/>
    </xf>
    <xf numFmtId="0" fontId="50" fillId="0" borderId="15" xfId="0" applyFont="1" applyBorder="1" applyAlignment="1" applyProtection="1">
      <alignment horizontal="center" vertical="center" wrapText="1"/>
      <protection hidden="1"/>
    </xf>
    <xf numFmtId="0" fontId="50" fillId="0" borderId="11" xfId="0" applyFont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4" xfId="0" applyNumberFormat="1" applyFont="1" applyBorder="1" applyAlignment="1" applyProtection="1">
      <alignment horizontal="center" vertical="center" wrapText="1"/>
      <protection hidden="1"/>
    </xf>
    <xf numFmtId="172" fontId="49" fillId="0" borderId="10" xfId="0" applyNumberFormat="1" applyFont="1" applyBorder="1" applyAlignment="1" applyProtection="1">
      <alignment horizontal="center" vertical="center" wrapText="1"/>
      <protection hidden="1"/>
    </xf>
    <xf numFmtId="175" fontId="49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175" fontId="4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4" fontId="2" fillId="0" borderId="14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75" fontId="49" fillId="33" borderId="14" xfId="54" applyNumberFormat="1" applyFont="1" applyFill="1" applyBorder="1" applyAlignment="1" applyProtection="1">
      <alignment horizontal="center" vertical="center"/>
      <protection hidden="1"/>
    </xf>
    <xf numFmtId="175" fontId="49" fillId="33" borderId="10" xfId="54" applyNumberFormat="1" applyFont="1" applyFill="1" applyBorder="1" applyAlignment="1" applyProtection="1">
      <alignment horizontal="center" vertical="center"/>
      <protection hidden="1"/>
    </xf>
    <xf numFmtId="175" fontId="49" fillId="33" borderId="14" xfId="54" applyNumberFormat="1" applyFont="1" applyFill="1" applyBorder="1" applyAlignment="1">
      <alignment horizontal="center" vertical="center"/>
      <protection/>
    </xf>
    <xf numFmtId="175" fontId="49" fillId="33" borderId="16" xfId="54" applyNumberFormat="1" applyFont="1" applyFill="1" applyBorder="1" applyAlignment="1">
      <alignment horizontal="center" vertical="center"/>
      <protection/>
    </xf>
    <xf numFmtId="175" fontId="49" fillId="33" borderId="10" xfId="54" applyNumberFormat="1" applyFont="1" applyFill="1" applyBorder="1" applyAlignment="1">
      <alignment horizontal="center" vertical="center"/>
      <protection/>
    </xf>
    <xf numFmtId="175" fontId="49" fillId="35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6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7" xfId="0" applyNumberFormat="1" applyFont="1" applyBorder="1" applyAlignment="1" applyProtection="1">
      <alignment horizontal="center" vertical="center" wrapText="1"/>
      <protection hidden="1"/>
    </xf>
    <xf numFmtId="2" fontId="49" fillId="0" borderId="24" xfId="0" applyNumberFormat="1" applyFont="1" applyBorder="1" applyAlignment="1" applyProtection="1">
      <alignment horizontal="center" vertical="center" wrapText="1"/>
      <protection hidden="1"/>
    </xf>
    <xf numFmtId="2" fontId="49" fillId="0" borderId="21" xfId="0" applyNumberFormat="1" applyFont="1" applyBorder="1" applyAlignment="1" applyProtection="1">
      <alignment horizontal="center" vertical="center" wrapText="1"/>
      <protection hidden="1"/>
    </xf>
    <xf numFmtId="3" fontId="49" fillId="0" borderId="12" xfId="0" applyNumberFormat="1" applyFont="1" applyBorder="1" applyAlignment="1" applyProtection="1">
      <alignment horizontal="center" vertical="center" wrapText="1"/>
      <protection hidden="1"/>
    </xf>
    <xf numFmtId="175" fontId="49" fillId="0" borderId="14" xfId="0" applyNumberFormat="1" applyFont="1" applyBorder="1" applyAlignment="1" applyProtection="1">
      <alignment horizontal="center" vertical="center" wrapText="1"/>
      <protection hidden="1"/>
    </xf>
    <xf numFmtId="175" fontId="49" fillId="0" borderId="10" xfId="0" applyNumberFormat="1" applyFont="1" applyBorder="1" applyAlignment="1" applyProtection="1">
      <alignment horizontal="center" vertical="center" wrapText="1"/>
      <protection hidden="1"/>
    </xf>
    <xf numFmtId="172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14" xfId="53" applyNumberFormat="1" applyFont="1" applyFill="1" applyBorder="1" applyAlignment="1" applyProtection="1">
      <alignment horizontal="center" vertical="center"/>
      <protection hidden="1"/>
    </xf>
    <xf numFmtId="174" fontId="2" fillId="0" borderId="10" xfId="53" applyNumberFormat="1" applyFont="1" applyFill="1" applyBorder="1" applyAlignment="1" applyProtection="1">
      <alignment horizontal="center" vertical="center"/>
      <protection hidden="1"/>
    </xf>
    <xf numFmtId="172" fontId="49" fillId="34" borderId="15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20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6" xfId="54" applyNumberFormat="1" applyFont="1" applyFill="1" applyBorder="1" applyAlignment="1" applyProtection="1">
      <alignment horizontal="center" vertical="center"/>
      <protection hidden="1"/>
    </xf>
    <xf numFmtId="49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6" xfId="0" applyNumberFormat="1" applyFont="1" applyFill="1" applyBorder="1" applyAlignment="1" applyProtection="1">
      <alignment horizontal="center" vertical="center" wrapText="1"/>
      <protection hidden="1"/>
    </xf>
    <xf numFmtId="175" fontId="6" fillId="33" borderId="12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M260"/>
  <sheetViews>
    <sheetView tabSelected="1" zoomScale="85" zoomScaleNormal="85" zoomScalePageLayoutView="0" workbookViewId="0" topLeftCell="A251">
      <selection activeCell="N256" sqref="N256"/>
    </sheetView>
  </sheetViews>
  <sheetFormatPr defaultColWidth="9.140625" defaultRowHeight="15"/>
  <cols>
    <col min="1" max="1" width="4.28125" style="1" customWidth="1"/>
    <col min="2" max="2" width="44.57421875" style="2" customWidth="1"/>
    <col min="3" max="3" width="30.57421875" style="1" customWidth="1"/>
    <col min="4" max="5" width="14.140625" style="160" customWidth="1"/>
    <col min="6" max="6" width="9.7109375" style="3" hidden="1" customWidth="1"/>
    <col min="7" max="7" width="9.28125" style="11" hidden="1" customWidth="1"/>
    <col min="8" max="8" width="11.28125" style="16" customWidth="1"/>
    <col min="9" max="11" width="11.00390625" style="16" customWidth="1"/>
    <col min="12" max="12" width="11.00390625" style="16" hidden="1" customWidth="1"/>
    <col min="13" max="13" width="12.57421875" style="3" customWidth="1"/>
    <col min="14" max="16" width="12.28125" style="3" customWidth="1"/>
    <col min="17" max="17" width="11.421875" style="194" customWidth="1"/>
    <col min="18" max="18" width="14.7109375" style="1" customWidth="1"/>
    <col min="19" max="19" width="7.421875" style="28" hidden="1" customWidth="1"/>
    <col min="20" max="20" width="9.7109375" style="10" hidden="1" customWidth="1"/>
    <col min="21" max="21" width="9.8515625" style="10" hidden="1" customWidth="1"/>
    <col min="22" max="22" width="7.421875" style="15" hidden="1" customWidth="1"/>
    <col min="23" max="23" width="6.28125" style="1" hidden="1" customWidth="1"/>
    <col min="24" max="24" width="9.140625" style="16" hidden="1" customWidth="1"/>
    <col min="25" max="25" width="9.7109375" style="16" hidden="1" customWidth="1"/>
    <col min="26" max="26" width="8.140625" style="36" hidden="1" customWidth="1"/>
    <col min="27" max="27" width="6.421875" style="1" hidden="1" customWidth="1"/>
    <col min="28" max="29" width="9.7109375" style="10" hidden="1" customWidth="1"/>
    <col min="30" max="30" width="7.00390625" style="36" hidden="1" customWidth="1"/>
    <col min="31" max="31" width="6.00390625" style="1" hidden="1" customWidth="1"/>
    <col min="32" max="32" width="9.8515625" style="10" hidden="1" customWidth="1"/>
    <col min="33" max="33" width="10.421875" style="10" hidden="1" customWidth="1"/>
    <col min="34" max="34" width="6.7109375" style="3" hidden="1" customWidth="1"/>
    <col min="35" max="35" width="7.28125" style="1" hidden="1" customWidth="1"/>
    <col min="36" max="36" width="10.7109375" style="10" hidden="1" customWidth="1"/>
    <col min="37" max="37" width="9.28125" style="10" hidden="1" customWidth="1"/>
    <col min="38" max="38" width="9.7109375" style="10" hidden="1" customWidth="1"/>
    <col min="39" max="39" width="6.7109375" style="1" hidden="1" customWidth="1"/>
    <col min="40" max="40" width="9.421875" style="10" hidden="1" customWidth="1"/>
    <col min="41" max="41" width="9.7109375" style="10" hidden="1" customWidth="1"/>
    <col min="42" max="42" width="8.57421875" style="36" hidden="1" customWidth="1"/>
    <col min="43" max="43" width="5.8515625" style="1" hidden="1" customWidth="1"/>
    <col min="44" max="44" width="10.28125" style="10" hidden="1" customWidth="1"/>
    <col min="45" max="45" width="9.421875" style="10" hidden="1" customWidth="1"/>
    <col min="46" max="46" width="7.57421875" style="36" hidden="1" customWidth="1"/>
    <col min="47" max="47" width="5.8515625" style="1" hidden="1" customWidth="1"/>
    <col min="48" max="48" width="9.57421875" style="10" hidden="1" customWidth="1"/>
    <col min="49" max="49" width="10.28125" style="10" hidden="1" customWidth="1"/>
    <col min="50" max="50" width="8.140625" style="36" hidden="1" customWidth="1"/>
    <col min="51" max="51" width="4.8515625" style="1" hidden="1" customWidth="1"/>
    <col min="52" max="52" width="9.7109375" style="10" hidden="1" customWidth="1"/>
    <col min="53" max="53" width="10.7109375" style="10" hidden="1" customWidth="1"/>
    <col min="54" max="54" width="8.421875" style="10" hidden="1" customWidth="1"/>
    <col min="55" max="55" width="6.28125" style="1" hidden="1" customWidth="1"/>
    <col min="56" max="56" width="10.28125" style="10" hidden="1" customWidth="1"/>
    <col min="57" max="57" width="11.28125" style="36" hidden="1" customWidth="1"/>
    <col min="58" max="58" width="6.8515625" style="36" hidden="1" customWidth="1"/>
    <col min="59" max="60" width="8.8515625" style="1" hidden="1" customWidth="1"/>
    <col min="61" max="61" width="10.28125" style="298" customWidth="1"/>
    <col min="62" max="62" width="11.7109375" style="282" customWidth="1"/>
    <col min="63" max="63" width="10.00390625" style="36" bestFit="1" customWidth="1"/>
    <col min="64" max="65" width="8.8515625" style="36" customWidth="1"/>
    <col min="66" max="66" width="10.00390625" style="36" bestFit="1" customWidth="1"/>
    <col min="67" max="16384" width="8.8515625" style="36" customWidth="1"/>
  </cols>
  <sheetData>
    <row r="1" spans="1:58" ht="51" customHeight="1">
      <c r="A1" s="394" t="s">
        <v>676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F1" s="395"/>
    </row>
    <row r="2" spans="1:61" s="282" customFormat="1" ht="24" customHeight="1">
      <c r="A2" s="286"/>
      <c r="B2" s="278"/>
      <c r="C2" s="278"/>
      <c r="D2" s="278"/>
      <c r="E2" s="278"/>
      <c r="F2" s="403" t="s">
        <v>708</v>
      </c>
      <c r="G2" s="403"/>
      <c r="H2" s="403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98"/>
    </row>
    <row r="3" ht="15" customHeight="1"/>
    <row r="4" spans="1:59" ht="24" customHeight="1">
      <c r="A4" s="342" t="s">
        <v>0</v>
      </c>
      <c r="B4" s="342" t="s">
        <v>169</v>
      </c>
      <c r="C4" s="342" t="s">
        <v>170</v>
      </c>
      <c r="D4" s="362" t="s">
        <v>361</v>
      </c>
      <c r="E4" s="400" t="s">
        <v>362</v>
      </c>
      <c r="F4" s="357" t="s">
        <v>549</v>
      </c>
      <c r="G4" s="358"/>
      <c r="H4" s="359"/>
      <c r="I4" s="422" t="s">
        <v>525</v>
      </c>
      <c r="J4" s="423"/>
      <c r="K4" s="424"/>
      <c r="L4" s="348" t="s">
        <v>345</v>
      </c>
      <c r="M4" s="396" t="s">
        <v>3</v>
      </c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21"/>
    </row>
    <row r="5" spans="1:59" ht="30.75" customHeight="1">
      <c r="A5" s="343"/>
      <c r="B5" s="343"/>
      <c r="C5" s="343"/>
      <c r="D5" s="363"/>
      <c r="E5" s="401"/>
      <c r="F5" s="407" t="s">
        <v>4</v>
      </c>
      <c r="G5" s="367" t="s">
        <v>550</v>
      </c>
      <c r="H5" s="426" t="s">
        <v>526</v>
      </c>
      <c r="I5" s="425">
        <v>300</v>
      </c>
      <c r="J5" s="425">
        <v>200</v>
      </c>
      <c r="K5" s="425" t="s">
        <v>658</v>
      </c>
      <c r="L5" s="349"/>
      <c r="M5" s="406" t="s">
        <v>5</v>
      </c>
      <c r="N5" s="432" t="s">
        <v>525</v>
      </c>
      <c r="O5" s="433"/>
      <c r="P5" s="434"/>
      <c r="Q5" s="347" t="s">
        <v>345</v>
      </c>
      <c r="R5" s="365" t="s">
        <v>679</v>
      </c>
      <c r="S5" s="397" t="s">
        <v>171</v>
      </c>
      <c r="T5" s="398"/>
      <c r="U5" s="398"/>
      <c r="V5" s="399"/>
      <c r="W5" s="397" t="s">
        <v>172</v>
      </c>
      <c r="X5" s="398"/>
      <c r="Y5" s="398"/>
      <c r="Z5" s="399"/>
      <c r="AA5" s="397" t="s">
        <v>173</v>
      </c>
      <c r="AB5" s="398"/>
      <c r="AC5" s="398"/>
      <c r="AD5" s="399"/>
      <c r="AE5" s="397" t="s">
        <v>174</v>
      </c>
      <c r="AF5" s="398"/>
      <c r="AG5" s="398"/>
      <c r="AH5" s="399"/>
      <c r="AI5" s="397" t="s">
        <v>175</v>
      </c>
      <c r="AJ5" s="398"/>
      <c r="AK5" s="398"/>
      <c r="AL5" s="399"/>
      <c r="AM5" s="397" t="s">
        <v>176</v>
      </c>
      <c r="AN5" s="398"/>
      <c r="AO5" s="398"/>
      <c r="AP5" s="399"/>
      <c r="AQ5" s="397" t="s">
        <v>177</v>
      </c>
      <c r="AR5" s="398"/>
      <c r="AS5" s="398"/>
      <c r="AT5" s="399"/>
      <c r="AU5" s="397" t="s">
        <v>178</v>
      </c>
      <c r="AV5" s="398"/>
      <c r="AW5" s="398"/>
      <c r="AX5" s="399"/>
      <c r="AY5" s="397" t="s">
        <v>179</v>
      </c>
      <c r="AZ5" s="398"/>
      <c r="BA5" s="398"/>
      <c r="BB5" s="399"/>
      <c r="BC5" s="397" t="s">
        <v>180</v>
      </c>
      <c r="BD5" s="398"/>
      <c r="BE5" s="398"/>
      <c r="BF5" s="399"/>
      <c r="BG5" s="21"/>
    </row>
    <row r="6" spans="1:61" ht="88.5" customHeight="1">
      <c r="A6" s="344"/>
      <c r="B6" s="344"/>
      <c r="C6" s="344"/>
      <c r="D6" s="364"/>
      <c r="E6" s="402"/>
      <c r="F6" s="408"/>
      <c r="G6" s="368"/>
      <c r="H6" s="427"/>
      <c r="I6" s="425"/>
      <c r="J6" s="425"/>
      <c r="K6" s="425"/>
      <c r="L6" s="350"/>
      <c r="M6" s="361"/>
      <c r="N6" s="149">
        <v>300</v>
      </c>
      <c r="O6" s="149">
        <v>200</v>
      </c>
      <c r="P6" s="149" t="s">
        <v>658</v>
      </c>
      <c r="Q6" s="347"/>
      <c r="R6" s="366"/>
      <c r="S6" s="29" t="s">
        <v>181</v>
      </c>
      <c r="T6" s="4" t="s">
        <v>182</v>
      </c>
      <c r="U6" s="4" t="s">
        <v>183</v>
      </c>
      <c r="V6" s="38" t="s">
        <v>199</v>
      </c>
      <c r="W6" s="4" t="s">
        <v>181</v>
      </c>
      <c r="X6" s="17" t="s">
        <v>182</v>
      </c>
      <c r="Y6" s="17" t="s">
        <v>183</v>
      </c>
      <c r="Z6" s="37" t="s">
        <v>199</v>
      </c>
      <c r="AA6" s="4" t="s">
        <v>181</v>
      </c>
      <c r="AB6" s="4" t="s">
        <v>182</v>
      </c>
      <c r="AC6" s="4" t="s">
        <v>183</v>
      </c>
      <c r="AD6" s="37" t="s">
        <v>199</v>
      </c>
      <c r="AE6" s="4" t="s">
        <v>181</v>
      </c>
      <c r="AF6" s="4" t="s">
        <v>182</v>
      </c>
      <c r="AG6" s="4" t="s">
        <v>183</v>
      </c>
      <c r="AH6" s="38" t="s">
        <v>199</v>
      </c>
      <c r="AI6" s="4" t="s">
        <v>181</v>
      </c>
      <c r="AJ6" s="4" t="s">
        <v>182</v>
      </c>
      <c r="AK6" s="4" t="s">
        <v>183</v>
      </c>
      <c r="AL6" s="49" t="s">
        <v>199</v>
      </c>
      <c r="AM6" s="4" t="s">
        <v>181</v>
      </c>
      <c r="AN6" s="4" t="s">
        <v>182</v>
      </c>
      <c r="AO6" s="4" t="s">
        <v>183</v>
      </c>
      <c r="AP6" s="37" t="s">
        <v>199</v>
      </c>
      <c r="AQ6" s="4" t="s">
        <v>181</v>
      </c>
      <c r="AR6" s="4" t="s">
        <v>182</v>
      </c>
      <c r="AS6" s="4" t="s">
        <v>183</v>
      </c>
      <c r="AT6" s="37" t="s">
        <v>199</v>
      </c>
      <c r="AU6" s="4" t="s">
        <v>181</v>
      </c>
      <c r="AV6" s="4" t="s">
        <v>182</v>
      </c>
      <c r="AW6" s="4" t="s">
        <v>183</v>
      </c>
      <c r="AX6" s="37" t="s">
        <v>199</v>
      </c>
      <c r="AY6" s="4" t="s">
        <v>181</v>
      </c>
      <c r="AZ6" s="4" t="s">
        <v>182</v>
      </c>
      <c r="BA6" s="4" t="s">
        <v>183</v>
      </c>
      <c r="BB6" s="4" t="s">
        <v>199</v>
      </c>
      <c r="BC6" s="4" t="s">
        <v>181</v>
      </c>
      <c r="BD6" s="4" t="s">
        <v>182</v>
      </c>
      <c r="BE6" s="37" t="s">
        <v>183</v>
      </c>
      <c r="BF6" s="37" t="s">
        <v>199</v>
      </c>
      <c r="BI6" s="308"/>
    </row>
    <row r="7" spans="1:58" ht="15.75" customHeight="1">
      <c r="A7" s="404" t="s">
        <v>6</v>
      </c>
      <c r="B7" s="405"/>
      <c r="C7" s="405"/>
      <c r="D7" s="161"/>
      <c r="E7" s="161"/>
      <c r="F7" s="5"/>
      <c r="G7" s="12"/>
      <c r="H7" s="62"/>
      <c r="I7" s="62"/>
      <c r="J7" s="62"/>
      <c r="K7" s="62"/>
      <c r="L7" s="62"/>
      <c r="M7" s="22"/>
      <c r="N7" s="22"/>
      <c r="O7" s="22"/>
      <c r="P7" s="22"/>
      <c r="Q7" s="192"/>
      <c r="R7" s="24"/>
      <c r="S7" s="56"/>
      <c r="T7" s="8"/>
      <c r="U7" s="8"/>
      <c r="V7" s="33"/>
      <c r="W7" s="8"/>
      <c r="X7" s="57"/>
      <c r="Y7" s="57"/>
      <c r="Z7" s="8"/>
      <c r="AA7" s="8"/>
      <c r="AB7" s="8"/>
      <c r="AC7" s="8"/>
      <c r="AD7" s="8"/>
      <c r="AE7" s="8"/>
      <c r="AF7" s="8"/>
      <c r="AG7" s="8"/>
      <c r="AH7" s="33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6"/>
      <c r="AZ7" s="9"/>
      <c r="BA7" s="9"/>
      <c r="BB7" s="9"/>
      <c r="BC7" s="6"/>
      <c r="BD7" s="9"/>
      <c r="BE7" s="77"/>
      <c r="BF7" s="77"/>
    </row>
    <row r="8" spans="1:65" ht="42.75" customHeight="1">
      <c r="A8" s="380" t="s">
        <v>7</v>
      </c>
      <c r="B8" s="341" t="s">
        <v>8</v>
      </c>
      <c r="C8" s="212" t="s">
        <v>9</v>
      </c>
      <c r="D8" s="162" t="s">
        <v>216</v>
      </c>
      <c r="E8" s="162" t="s">
        <v>472</v>
      </c>
      <c r="F8" s="33" t="s">
        <v>563</v>
      </c>
      <c r="G8" s="280">
        <v>200</v>
      </c>
      <c r="H8" s="80">
        <f>L8</f>
        <v>3881</v>
      </c>
      <c r="I8" s="142">
        <v>3768</v>
      </c>
      <c r="J8" s="142">
        <v>113</v>
      </c>
      <c r="K8" s="142">
        <v>0</v>
      </c>
      <c r="L8" s="142">
        <f>I8+J8</f>
        <v>3881</v>
      </c>
      <c r="M8" s="23">
        <f>Q8</f>
        <v>1353.6000000000001</v>
      </c>
      <c r="N8" s="193">
        <v>1309.4</v>
      </c>
      <c r="O8" s="310">
        <v>44.2</v>
      </c>
      <c r="P8" s="295">
        <v>0</v>
      </c>
      <c r="Q8" s="193">
        <f>O8+N8</f>
        <v>1353.6000000000001</v>
      </c>
      <c r="R8" s="45">
        <v>170</v>
      </c>
      <c r="S8" s="31"/>
      <c r="T8" s="19"/>
      <c r="U8" s="19"/>
      <c r="V8" s="51" t="e">
        <f>(#REF!+#REF!+U8)*100/(#REF!+#REF!+T8)</f>
        <v>#REF!</v>
      </c>
      <c r="W8" s="54"/>
      <c r="X8" s="19"/>
      <c r="Y8" s="19"/>
      <c r="Z8" s="51" t="e">
        <f>(#REF!+#REF!+U8+Y8)*100/(#REF!+#REF!+T8+X8)</f>
        <v>#REF!</v>
      </c>
      <c r="AA8" s="127"/>
      <c r="AB8" s="127"/>
      <c r="AC8" s="127"/>
      <c r="AD8" s="51" t="e">
        <f>(#REF!+#REF!+U8+Y8+AC8)*100/(#REF!+#REF!+T8+X8+AB8)</f>
        <v>#REF!</v>
      </c>
      <c r="AE8" s="94"/>
      <c r="AF8" s="94"/>
      <c r="AG8" s="94"/>
      <c r="AH8" s="51" t="e">
        <f>(#REF!+#REF!+U8+Y8+AC8+AG8)*100/(#REF!+#REF!+T8+X8+AB8+AF8)</f>
        <v>#REF!</v>
      </c>
      <c r="AI8" s="94"/>
      <c r="AJ8" s="19"/>
      <c r="AK8" s="19"/>
      <c r="AL8" s="19" t="e">
        <f>(#REF!+#REF!+U8+Y8+AC8+AG8+AK8)*100/(#REF!+#REF!+T8+X8+AB8+AF8+AJ8)</f>
        <v>#REF!</v>
      </c>
      <c r="AM8" s="104"/>
      <c r="AN8" s="103"/>
      <c r="AO8" s="103"/>
      <c r="AP8" s="19" t="e">
        <f>(#REF!+#REF!+U8+Y8+AC8+AG8+AK8+AO8)*100/(#REF!+#REF!+T8+X8+AB8+AF8+AJ8+AN8)</f>
        <v>#REF!</v>
      </c>
      <c r="AQ8" s="48"/>
      <c r="AR8" s="104"/>
      <c r="AS8" s="104"/>
      <c r="AT8" s="51" t="e">
        <f>(#REF!+#REF!+U8+Y8+AC8+AG8+AK8+AO8+AS8)*100/(#REF!+#REF!+T8+X8+AB8+AF8+AJ8+AN8+AR8)</f>
        <v>#REF!</v>
      </c>
      <c r="AU8" s="110"/>
      <c r="AV8" s="110"/>
      <c r="AW8" s="110"/>
      <c r="AX8" s="51" t="e">
        <f>(#REF!+#REF!+U8+Y8+AC8+AG8+AK8+AO8+AS8+AW8)*100/(#REF!+#REF!+T8+X8+AB8+AF8+AJ8+AN8+AR8+AV8)</f>
        <v>#REF!</v>
      </c>
      <c r="AY8" s="110"/>
      <c r="AZ8" s="110"/>
      <c r="BA8" s="110"/>
      <c r="BB8" s="51" t="e">
        <f>(#REF!+#REF!+U8+Y8+AC8+AG8+AK8+AO8+AS8+AW8+BA8)*100/(#REF!+#REF!+T8+X8+AB8+AF8+AJ8+AN8+AR8+AV8+AZ8)</f>
        <v>#REF!</v>
      </c>
      <c r="BC8" s="110"/>
      <c r="BD8" s="110"/>
      <c r="BE8" s="110"/>
      <c r="BF8" s="51" t="e">
        <f>(#REF!+#REF!+U8+Y8+AC8+AG8+AK8+AO8+AS8+AW8+BA8+BE8)*100/(#REF!+#REF!+T8+X8+AB8+AF8+AJ8+AN8+AR8+AV8+AZ8+BD8)</f>
        <v>#REF!</v>
      </c>
      <c r="BG8" s="98" t="e">
        <f>#REF!+#REF!+T8+X8+AB8+AF8</f>
        <v>#REF!</v>
      </c>
      <c r="BH8" s="98" t="e">
        <f>#REF!+#REF!+U8+Y8+AC8+AG8</f>
        <v>#REF!</v>
      </c>
      <c r="BL8" s="15"/>
      <c r="BM8" s="15"/>
    </row>
    <row r="9" spans="1:60" ht="36">
      <c r="A9" s="380"/>
      <c r="B9" s="341"/>
      <c r="C9" s="212" t="s">
        <v>10</v>
      </c>
      <c r="D9" s="162" t="s">
        <v>208</v>
      </c>
      <c r="E9" s="162" t="s">
        <v>477</v>
      </c>
      <c r="F9" s="33" t="s">
        <v>559</v>
      </c>
      <c r="G9" s="13">
        <v>1</v>
      </c>
      <c r="H9" s="80">
        <f>L9</f>
        <v>1409.8</v>
      </c>
      <c r="I9" s="142">
        <v>1409.8</v>
      </c>
      <c r="J9" s="142">
        <v>0</v>
      </c>
      <c r="K9" s="142">
        <v>0</v>
      </c>
      <c r="L9" s="142">
        <f>I9+J9</f>
        <v>1409.8</v>
      </c>
      <c r="M9" s="23">
        <f>Q9</f>
        <v>0</v>
      </c>
      <c r="N9" s="295">
        <v>0</v>
      </c>
      <c r="O9" s="295">
        <v>0</v>
      </c>
      <c r="P9" s="295">
        <v>0</v>
      </c>
      <c r="Q9" s="193">
        <f>O9+N9</f>
        <v>0</v>
      </c>
      <c r="R9" s="45">
        <v>0</v>
      </c>
      <c r="S9" s="31"/>
      <c r="T9" s="19"/>
      <c r="U9" s="19"/>
      <c r="V9" s="51" t="e">
        <f>(#REF!+#REF!+U9)*100/(#REF!+#REF!+T9)</f>
        <v>#REF!</v>
      </c>
      <c r="W9" s="54"/>
      <c r="X9" s="19"/>
      <c r="Y9" s="19"/>
      <c r="Z9" s="51" t="e">
        <f>(#REF!+#REF!+U9+Y9)*100/(#REF!+#REF!+T9+X9)</f>
        <v>#REF!</v>
      </c>
      <c r="AA9" s="127"/>
      <c r="AB9" s="127"/>
      <c r="AC9" s="127"/>
      <c r="AD9" s="51" t="e">
        <f>(#REF!+#REF!+U9+Y9+AC9)*100/(#REF!+#REF!+T9+X9+AB9)</f>
        <v>#REF!</v>
      </c>
      <c r="AE9" s="54"/>
      <c r="AF9" s="54"/>
      <c r="AG9" s="54"/>
      <c r="AH9" s="51" t="e">
        <f>(#REF!+#REF!+U9+Y9+AC9+AG9)*100/(#REF!+#REF!+T9+X9+AB9+AF9)</f>
        <v>#REF!</v>
      </c>
      <c r="AI9" s="54"/>
      <c r="AJ9" s="19"/>
      <c r="AK9" s="19"/>
      <c r="AL9" s="19" t="e">
        <f>(#REF!+#REF!+U9+Y9+AC9+AG9+AK9)*100/(#REF!+#REF!+T9+X9+AB9+AF9+AJ9)</f>
        <v>#REF!</v>
      </c>
      <c r="AM9" s="104"/>
      <c r="AN9" s="103"/>
      <c r="AO9" s="103"/>
      <c r="AP9" s="19" t="e">
        <f>(#REF!+#REF!+U9+Y9+AC9+AG9+AK9+AO9)*100/(#REF!+#REF!+T9+X9+AB9+AF9+AJ9+AN9)</f>
        <v>#REF!</v>
      </c>
      <c r="AQ9" s="54"/>
      <c r="AR9" s="54"/>
      <c r="AS9" s="54"/>
      <c r="AT9" s="51" t="e">
        <f>(#REF!+#REF!+U9+Y9+AC9+AG9+AK9+AO9+AS9)*100/(#REF!+#REF!+T9+X9+AB9+AF9+AJ9+AN9+AR9)</f>
        <v>#REF!</v>
      </c>
      <c r="AU9" s="54"/>
      <c r="AV9" s="54"/>
      <c r="AW9" s="54"/>
      <c r="AX9" s="51" t="e">
        <f>(#REF!+#REF!+U9+Y9+AC9+AG9+AK9+AO9+AS9+AW9)*100/(#REF!+#REF!+T9+X9+AB9+AF9+AJ9+AN9+AR9+AV9)</f>
        <v>#REF!</v>
      </c>
      <c r="AY9" s="54"/>
      <c r="AZ9" s="54"/>
      <c r="BA9" s="54"/>
      <c r="BB9" s="51" t="e">
        <f>(#REF!+#REF!+U9+Y9+AC9+AG9+AK9+AO9+AS9+AW9+BA9)*100/(#REF!+#REF!+T9+X9+AB9+AF9+AJ9+AN9+AR9+AV9+AZ9)</f>
        <v>#REF!</v>
      </c>
      <c r="BC9" s="8"/>
      <c r="BD9" s="8"/>
      <c r="BE9" s="77"/>
      <c r="BF9" s="51" t="e">
        <f>(#REF!+#REF!+U9+Y9+AC9+AG9+AK9+AO9+AS9+AW9+BA9+BE9)*100/(#REF!+#REF!+T9+X9+AB9+AF9+AJ9+AN9+AR9+AV9+AZ9+BD9)</f>
        <v>#REF!</v>
      </c>
      <c r="BG9" s="16" t="e">
        <f>#REF!+#REF!+T9+X9+AB9+AF9</f>
        <v>#REF!</v>
      </c>
      <c r="BH9" s="16" t="e">
        <f>#REF!+#REF!+U9+Y9+AC9+AG9</f>
        <v>#REF!</v>
      </c>
    </row>
    <row r="10" spans="1:63" s="240" customFormat="1" ht="11.25">
      <c r="A10" s="87"/>
      <c r="B10" s="91" t="s">
        <v>344</v>
      </c>
      <c r="C10" s="87"/>
      <c r="D10" s="277"/>
      <c r="E10" s="277"/>
      <c r="F10" s="87"/>
      <c r="G10" s="87"/>
      <c r="H10" s="87">
        <f>H8+H9</f>
        <v>5290.8</v>
      </c>
      <c r="I10" s="87">
        <f aca="true" t="shared" si="0" ref="I10:Q10">SUM(I8:I9)</f>
        <v>5177.8</v>
      </c>
      <c r="J10" s="284">
        <f t="shared" si="0"/>
        <v>113</v>
      </c>
      <c r="K10" s="284">
        <f t="shared" si="0"/>
        <v>0</v>
      </c>
      <c r="L10" s="87">
        <f t="shared" si="0"/>
        <v>5290.8</v>
      </c>
      <c r="M10" s="87">
        <f t="shared" si="0"/>
        <v>1353.6000000000001</v>
      </c>
      <c r="N10" s="87">
        <f t="shared" si="0"/>
        <v>1309.4</v>
      </c>
      <c r="O10" s="87">
        <f t="shared" si="0"/>
        <v>44.2</v>
      </c>
      <c r="P10" s="87">
        <f t="shared" si="0"/>
        <v>0</v>
      </c>
      <c r="Q10" s="87">
        <f t="shared" si="0"/>
        <v>1353.6000000000001</v>
      </c>
      <c r="R10" s="87"/>
      <c r="S10" s="252"/>
      <c r="T10" s="252">
        <f aca="true" t="shared" si="1" ref="T10:BE10">SUM(T8:T9)</f>
        <v>0</v>
      </c>
      <c r="U10" s="252">
        <f t="shared" si="1"/>
        <v>0</v>
      </c>
      <c r="V10" s="252"/>
      <c r="W10" s="252"/>
      <c r="X10" s="252">
        <f t="shared" si="1"/>
        <v>0</v>
      </c>
      <c r="Y10" s="252">
        <f t="shared" si="1"/>
        <v>0</v>
      </c>
      <c r="Z10" s="252"/>
      <c r="AA10" s="252"/>
      <c r="AB10" s="252">
        <f t="shared" si="1"/>
        <v>0</v>
      </c>
      <c r="AC10" s="252">
        <f t="shared" si="1"/>
        <v>0</v>
      </c>
      <c r="AD10" s="252"/>
      <c r="AE10" s="252"/>
      <c r="AF10" s="252">
        <f t="shared" si="1"/>
        <v>0</v>
      </c>
      <c r="AG10" s="252">
        <f t="shared" si="1"/>
        <v>0</v>
      </c>
      <c r="AH10" s="252"/>
      <c r="AI10" s="252"/>
      <c r="AJ10" s="252">
        <f t="shared" si="1"/>
        <v>0</v>
      </c>
      <c r="AK10" s="252">
        <f t="shared" si="1"/>
        <v>0</v>
      </c>
      <c r="AL10" s="252"/>
      <c r="AM10" s="252"/>
      <c r="AN10" s="252">
        <f t="shared" si="1"/>
        <v>0</v>
      </c>
      <c r="AO10" s="252">
        <f t="shared" si="1"/>
        <v>0</v>
      </c>
      <c r="AP10" s="252"/>
      <c r="AQ10" s="252"/>
      <c r="AR10" s="252">
        <f t="shared" si="1"/>
        <v>0</v>
      </c>
      <c r="AS10" s="252">
        <f t="shared" si="1"/>
        <v>0</v>
      </c>
      <c r="AT10" s="252"/>
      <c r="AU10" s="252"/>
      <c r="AV10" s="252">
        <f t="shared" si="1"/>
        <v>0</v>
      </c>
      <c r="AW10" s="252">
        <f t="shared" si="1"/>
        <v>0</v>
      </c>
      <c r="AX10" s="252"/>
      <c r="AY10" s="252"/>
      <c r="AZ10" s="252">
        <f t="shared" si="1"/>
        <v>0</v>
      </c>
      <c r="BA10" s="252">
        <f t="shared" si="1"/>
        <v>0</v>
      </c>
      <c r="BB10" s="252"/>
      <c r="BC10" s="252"/>
      <c r="BD10" s="252">
        <f t="shared" si="1"/>
        <v>0</v>
      </c>
      <c r="BE10" s="252">
        <f t="shared" si="1"/>
        <v>0</v>
      </c>
      <c r="BF10" s="252"/>
      <c r="BG10" s="90" t="e">
        <f>#REF!+#REF!+T10+X10+AB10+AF10</f>
        <v>#REF!</v>
      </c>
      <c r="BH10" s="90" t="e">
        <f>#REF!+#REF!+U10+Y10+AC10+AG10</f>
        <v>#REF!</v>
      </c>
      <c r="BI10" s="299"/>
      <c r="BK10" s="266"/>
    </row>
    <row r="11" spans="1:65" ht="63.75" customHeight="1">
      <c r="A11" s="8" t="s">
        <v>11</v>
      </c>
      <c r="B11" s="32" t="s">
        <v>12</v>
      </c>
      <c r="C11" s="8" t="s">
        <v>10</v>
      </c>
      <c r="D11" s="162" t="s">
        <v>207</v>
      </c>
      <c r="E11" s="162" t="s">
        <v>492</v>
      </c>
      <c r="F11" s="33"/>
      <c r="G11" s="13"/>
      <c r="H11" s="79">
        <v>0</v>
      </c>
      <c r="I11" s="143">
        <v>0</v>
      </c>
      <c r="J11" s="143">
        <v>0</v>
      </c>
      <c r="K11" s="143">
        <v>0</v>
      </c>
      <c r="L11" s="142">
        <f>I11+J11</f>
        <v>0</v>
      </c>
      <c r="M11" s="23">
        <f>Q11</f>
        <v>0</v>
      </c>
      <c r="N11" s="23">
        <v>0</v>
      </c>
      <c r="O11" s="23">
        <v>0</v>
      </c>
      <c r="P11" s="23">
        <v>0</v>
      </c>
      <c r="Q11" s="193">
        <f>O11+N11</f>
        <v>0</v>
      </c>
      <c r="R11" s="45">
        <v>0</v>
      </c>
      <c r="S11" s="31"/>
      <c r="T11" s="19"/>
      <c r="U11" s="19"/>
      <c r="V11" s="51" t="e">
        <f>(#REF!+#REF!+U11)*100/(#REF!+#REF!+T11)</f>
        <v>#REF!</v>
      </c>
      <c r="W11" s="54"/>
      <c r="X11" s="19"/>
      <c r="Y11" s="19"/>
      <c r="Z11" s="51" t="e">
        <f>(#REF!+#REF!+U11+Y11)*100/(#REF!+#REF!+T11+X11)</f>
        <v>#REF!</v>
      </c>
      <c r="AA11" s="54"/>
      <c r="AB11" s="54"/>
      <c r="AC11" s="54"/>
      <c r="AD11" s="51" t="e">
        <f>(#REF!+#REF!+U11+Y11+AC11)*100/(#REF!+#REF!+T11+X11+AB11)</f>
        <v>#REF!</v>
      </c>
      <c r="AE11" s="54"/>
      <c r="AF11" s="54"/>
      <c r="AG11" s="54"/>
      <c r="AH11" s="51" t="e">
        <f>(#REF!+#REF!+U11+Y11+AC11+AG11)*100/(#REF!+#REF!+T11+X11+AB11+AF11)</f>
        <v>#REF!</v>
      </c>
      <c r="AI11" s="94"/>
      <c r="AJ11" s="19"/>
      <c r="AK11" s="19"/>
      <c r="AL11" s="19" t="e">
        <f>(#REF!+#REF!+U11+Y11+AC11+AG11+AK11)*100/(#REF!+#REF!+T11+X11+AB11+AF11+AJ11)</f>
        <v>#REF!</v>
      </c>
      <c r="AM11" s="104"/>
      <c r="AN11" s="103"/>
      <c r="AO11" s="103"/>
      <c r="AP11" s="19" t="e">
        <f>(#REF!+#REF!+U11+Y11+AC11+AG11+AK11+AO11)*100/(#REF!+#REF!+T11+X11+AB11+AF11+AJ11+AN11)</f>
        <v>#REF!</v>
      </c>
      <c r="AQ11" s="54"/>
      <c r="AR11" s="54"/>
      <c r="AS11" s="54"/>
      <c r="AT11" s="51" t="e">
        <f>(#REF!+#REF!+U11+Y11+AC11+AG11+AK11+AO11+AS11)*100/(#REF!+#REF!+T11+X11+AB11+AF11+AJ11+AN11+AR11)</f>
        <v>#REF!</v>
      </c>
      <c r="AU11" s="54"/>
      <c r="AV11" s="54"/>
      <c r="AW11" s="54"/>
      <c r="AX11" s="51" t="e">
        <f>(#REF!+#REF!+U11+Y11+AC11+AG11+AK11+AO11+AS11+AW11)*100/(#REF!+#REF!+T11+X11+AB11+AF11+AJ11+AN11+AR11+AV11)</f>
        <v>#REF!</v>
      </c>
      <c r="AY11" s="54"/>
      <c r="AZ11" s="54"/>
      <c r="BA11" s="54"/>
      <c r="BB11" s="51" t="e">
        <f>(#REF!+#REF!+U11+Y11+AC11+AG11+AK11+AO11+AS11+AW11+BA11)*100/(#REF!+#REF!+T11+X11+AB11+AF11+AJ11+AN11+AR11+AV11+AZ11)</f>
        <v>#REF!</v>
      </c>
      <c r="BC11" s="54"/>
      <c r="BD11" s="54"/>
      <c r="BE11" s="54"/>
      <c r="BF11" s="51" t="e">
        <f>(#REF!+#REF!+U11+Y11+AC11+AG11+AK11+AO11+AS11+AW11+BA11+BE11)*100/(#REF!+#REF!+T11+X11+AB11+AF11+AJ11+AN11+AR11+AV11+AZ11+BD11)</f>
        <v>#REF!</v>
      </c>
      <c r="BG11" s="16" t="e">
        <f>#REF!+#REF!+T11+X11+AB11+AF11</f>
        <v>#REF!</v>
      </c>
      <c r="BH11" s="16" t="e">
        <f>#REF!+#REF!+U11+Y11+AC11+AG11</f>
        <v>#REF!</v>
      </c>
      <c r="BL11" s="15"/>
      <c r="BM11" s="15"/>
    </row>
    <row r="12" spans="1:63" s="240" customFormat="1" ht="11.25">
      <c r="A12" s="87"/>
      <c r="B12" s="91" t="s">
        <v>344</v>
      </c>
      <c r="C12" s="87"/>
      <c r="D12" s="277"/>
      <c r="E12" s="277"/>
      <c r="F12" s="87"/>
      <c r="G12" s="87"/>
      <c r="H12" s="244">
        <f>SUM(H11)</f>
        <v>0</v>
      </c>
      <c r="I12" s="244">
        <f aca="true" t="shared" si="2" ref="I12:Q12">SUM(I11)</f>
        <v>0</v>
      </c>
      <c r="J12" s="244">
        <f t="shared" si="2"/>
        <v>0</v>
      </c>
      <c r="K12" s="244">
        <f t="shared" si="2"/>
        <v>0</v>
      </c>
      <c r="L12" s="244">
        <f t="shared" si="2"/>
        <v>0</v>
      </c>
      <c r="M12" s="244">
        <f t="shared" si="2"/>
        <v>0</v>
      </c>
      <c r="N12" s="244">
        <f t="shared" si="2"/>
        <v>0</v>
      </c>
      <c r="O12" s="244">
        <f t="shared" si="2"/>
        <v>0</v>
      </c>
      <c r="P12" s="244">
        <f t="shared" si="2"/>
        <v>0</v>
      </c>
      <c r="Q12" s="244">
        <f t="shared" si="2"/>
        <v>0</v>
      </c>
      <c r="R12" s="244"/>
      <c r="S12" s="92"/>
      <c r="T12" s="92">
        <f aca="true" t="shared" si="3" ref="T12:BE12">SUM(T11)</f>
        <v>0</v>
      </c>
      <c r="U12" s="92">
        <f t="shared" si="3"/>
        <v>0</v>
      </c>
      <c r="V12" s="92"/>
      <c r="W12" s="92"/>
      <c r="X12" s="92">
        <f t="shared" si="3"/>
        <v>0</v>
      </c>
      <c r="Y12" s="92">
        <f t="shared" si="3"/>
        <v>0</v>
      </c>
      <c r="Z12" s="92"/>
      <c r="AA12" s="92"/>
      <c r="AB12" s="92">
        <f t="shared" si="3"/>
        <v>0</v>
      </c>
      <c r="AC12" s="92">
        <f t="shared" si="3"/>
        <v>0</v>
      </c>
      <c r="AD12" s="92"/>
      <c r="AE12" s="92"/>
      <c r="AF12" s="92">
        <f t="shared" si="3"/>
        <v>0</v>
      </c>
      <c r="AG12" s="92">
        <f t="shared" si="3"/>
        <v>0</v>
      </c>
      <c r="AH12" s="92"/>
      <c r="AI12" s="92"/>
      <c r="AJ12" s="92">
        <f t="shared" si="3"/>
        <v>0</v>
      </c>
      <c r="AK12" s="92">
        <f t="shared" si="3"/>
        <v>0</v>
      </c>
      <c r="AL12" s="92"/>
      <c r="AM12" s="92"/>
      <c r="AN12" s="92">
        <f t="shared" si="3"/>
        <v>0</v>
      </c>
      <c r="AO12" s="92">
        <f t="shared" si="3"/>
        <v>0</v>
      </c>
      <c r="AP12" s="92"/>
      <c r="AQ12" s="92"/>
      <c r="AR12" s="92">
        <f t="shared" si="3"/>
        <v>0</v>
      </c>
      <c r="AS12" s="92">
        <f t="shared" si="3"/>
        <v>0</v>
      </c>
      <c r="AT12" s="92"/>
      <c r="AU12" s="92"/>
      <c r="AV12" s="92">
        <f t="shared" si="3"/>
        <v>0</v>
      </c>
      <c r="AW12" s="92">
        <f t="shared" si="3"/>
        <v>0</v>
      </c>
      <c r="AX12" s="92"/>
      <c r="AY12" s="92"/>
      <c r="AZ12" s="92">
        <f t="shared" si="3"/>
        <v>0</v>
      </c>
      <c r="BA12" s="92">
        <f t="shared" si="3"/>
        <v>0</v>
      </c>
      <c r="BB12" s="92"/>
      <c r="BC12" s="92"/>
      <c r="BD12" s="92">
        <f t="shared" si="3"/>
        <v>0</v>
      </c>
      <c r="BE12" s="92">
        <f t="shared" si="3"/>
        <v>0</v>
      </c>
      <c r="BF12" s="92"/>
      <c r="BG12" s="90" t="e">
        <f>#REF!+#REF!+T12+X12+AB12+AF12</f>
        <v>#REF!</v>
      </c>
      <c r="BH12" s="90" t="e">
        <f>#REF!+#REF!+U12+Y12+AC12+AG12</f>
        <v>#REF!</v>
      </c>
      <c r="BI12" s="299"/>
      <c r="BK12" s="266"/>
    </row>
    <row r="13" spans="1:65" ht="48" customHeight="1">
      <c r="A13" s="8" t="s">
        <v>13</v>
      </c>
      <c r="B13" s="32" t="s">
        <v>16</v>
      </c>
      <c r="C13" s="212" t="s">
        <v>17</v>
      </c>
      <c r="D13" s="162" t="s">
        <v>219</v>
      </c>
      <c r="E13" s="162" t="s">
        <v>478</v>
      </c>
      <c r="F13" s="33" t="s">
        <v>564</v>
      </c>
      <c r="G13" s="13">
        <v>3</v>
      </c>
      <c r="H13" s="80">
        <f>L13</f>
        <v>4.6</v>
      </c>
      <c r="I13" s="143">
        <v>4.5</v>
      </c>
      <c r="J13" s="143">
        <v>0.1</v>
      </c>
      <c r="K13" s="143">
        <v>0</v>
      </c>
      <c r="L13" s="143">
        <f>I13+J13</f>
        <v>4.6</v>
      </c>
      <c r="M13" s="23">
        <f>Q13</f>
        <v>1.5</v>
      </c>
      <c r="N13" s="23">
        <v>1.5</v>
      </c>
      <c r="O13" s="23">
        <v>0</v>
      </c>
      <c r="P13" s="23">
        <v>0</v>
      </c>
      <c r="Q13" s="193">
        <f>N13+O13</f>
        <v>1.5</v>
      </c>
      <c r="R13" s="45">
        <v>2</v>
      </c>
      <c r="S13" s="31"/>
      <c r="T13" s="19"/>
      <c r="U13" s="19"/>
      <c r="V13" s="51" t="e">
        <f>(#REF!+#REF!+U13)*100/(#REF!+#REF!+T13)</f>
        <v>#REF!</v>
      </c>
      <c r="W13" s="54"/>
      <c r="X13" s="19"/>
      <c r="Y13" s="19"/>
      <c r="Z13" s="51" t="e">
        <f>(#REF!+#REF!+U13+Y13)*100/(#REF!+#REF!+T13+X13)</f>
        <v>#REF!</v>
      </c>
      <c r="AA13" s="54"/>
      <c r="AB13" s="54"/>
      <c r="AC13" s="54"/>
      <c r="AD13" s="51" t="e">
        <f>(#REF!+#REF!+U13+Y13+AC13)*100/(#REF!+#REF!+T13+X13+AB13)</f>
        <v>#REF!</v>
      </c>
      <c r="AE13" s="54"/>
      <c r="AF13" s="54"/>
      <c r="AG13" s="54"/>
      <c r="AH13" s="51" t="e">
        <f>(#REF!+#REF!+U13+Y13+AC13+AG13)*100/(#REF!+#REF!+T13+X13+AB13+AF13)</f>
        <v>#REF!</v>
      </c>
      <c r="AI13" s="94"/>
      <c r="AJ13" s="19"/>
      <c r="AK13" s="19"/>
      <c r="AL13" s="19" t="e">
        <f>(#REF!+#REF!+U13+Y13+AC13+AG13+AK13)*100/(#REF!+#REF!+T13+X13+AB13+AF13+AJ13)</f>
        <v>#REF!</v>
      </c>
      <c r="AM13" s="104"/>
      <c r="AN13" s="103"/>
      <c r="AO13" s="103"/>
      <c r="AP13" s="19" t="e">
        <f>(#REF!+#REF!+U13+Y13+AC13+AG13+AK13+AO13)*100/(#REF!+#REF!+T13+X13+AB13+AF13+AJ13+AN13)</f>
        <v>#REF!</v>
      </c>
      <c r="AQ13" s="54"/>
      <c r="AR13" s="54"/>
      <c r="AS13" s="54"/>
      <c r="AT13" s="51" t="e">
        <f>(#REF!+#REF!+U13+Y13+AC13+AG13+AK13+AO13+AS13)*100/(#REF!+#REF!+T13+X13+AB13+AF13+AJ13+AN13+AR13)</f>
        <v>#REF!</v>
      </c>
      <c r="AU13" s="110"/>
      <c r="AV13" s="110"/>
      <c r="AW13" s="110"/>
      <c r="AX13" s="51" t="e">
        <f>(#REF!+#REF!+U13+Y13+AC13+AG13+AK13+AO13+AS13+AW13)*100/(#REF!+#REF!+T13+X13+AB13+AF13+AJ13+AN13+AR13+AV13)</f>
        <v>#REF!</v>
      </c>
      <c r="AY13" s="54"/>
      <c r="AZ13" s="54"/>
      <c r="BA13" s="54"/>
      <c r="BB13" s="51" t="e">
        <f>(#REF!+#REF!+U13+Y13+AC13+AG13+AK13+AO13+AS13+AW13+BA13)*100/(#REF!+#REF!+T13+X13+AB13+AF13+AJ13+AN13+AR13+AV13+AZ13)</f>
        <v>#REF!</v>
      </c>
      <c r="BC13" s="54"/>
      <c r="BD13" s="54"/>
      <c r="BE13" s="54"/>
      <c r="BF13" s="51" t="e">
        <f>(#REF!+#REF!+U13+Y13+AC13+AG13+AK13+AO13+AS13+AW13+BA13+BE13)*100/(#REF!+#REF!+T13+X13+AB13+AF13+AJ13+AN13+AR13+AV13+AZ13+BD13)</f>
        <v>#REF!</v>
      </c>
      <c r="BG13" s="16" t="e">
        <f>#REF!+#REF!+T13+X13+AB13+AF13</f>
        <v>#REF!</v>
      </c>
      <c r="BH13" s="16" t="e">
        <f>#REF!+#REF!+U13+Y13+AC13+AG13</f>
        <v>#REF!</v>
      </c>
      <c r="BL13" s="15"/>
      <c r="BM13" s="15"/>
    </row>
    <row r="14" spans="1:63" s="240" customFormat="1" ht="12.75" customHeight="1">
      <c r="A14" s="253"/>
      <c r="B14" s="91" t="s">
        <v>344</v>
      </c>
      <c r="C14" s="87"/>
      <c r="D14" s="277"/>
      <c r="E14" s="277"/>
      <c r="F14" s="87"/>
      <c r="G14" s="87"/>
      <c r="H14" s="244">
        <f>SUM(H13)</f>
        <v>4.6</v>
      </c>
      <c r="I14" s="244">
        <f aca="true" t="shared" si="4" ref="I14:Q14">SUM(I13)</f>
        <v>4.5</v>
      </c>
      <c r="J14" s="244">
        <f t="shared" si="4"/>
        <v>0.1</v>
      </c>
      <c r="K14" s="244">
        <f t="shared" si="4"/>
        <v>0</v>
      </c>
      <c r="L14" s="244">
        <f t="shared" si="4"/>
        <v>4.6</v>
      </c>
      <c r="M14" s="244">
        <f t="shared" si="4"/>
        <v>1.5</v>
      </c>
      <c r="N14" s="244">
        <f t="shared" si="4"/>
        <v>1.5</v>
      </c>
      <c r="O14" s="244">
        <f t="shared" si="4"/>
        <v>0</v>
      </c>
      <c r="P14" s="244">
        <f t="shared" si="4"/>
        <v>0</v>
      </c>
      <c r="Q14" s="244">
        <f t="shared" si="4"/>
        <v>1.5</v>
      </c>
      <c r="R14" s="244"/>
      <c r="S14" s="92"/>
      <c r="T14" s="92">
        <f aca="true" t="shared" si="5" ref="T14:BE14">SUM(T13)</f>
        <v>0</v>
      </c>
      <c r="U14" s="92">
        <f t="shared" si="5"/>
        <v>0</v>
      </c>
      <c r="V14" s="92"/>
      <c r="W14" s="92"/>
      <c r="X14" s="92">
        <f t="shared" si="5"/>
        <v>0</v>
      </c>
      <c r="Y14" s="92">
        <f t="shared" si="5"/>
        <v>0</v>
      </c>
      <c r="Z14" s="92"/>
      <c r="AA14" s="92"/>
      <c r="AB14" s="92">
        <f t="shared" si="5"/>
        <v>0</v>
      </c>
      <c r="AC14" s="92">
        <f t="shared" si="5"/>
        <v>0</v>
      </c>
      <c r="AD14" s="92"/>
      <c r="AE14" s="92"/>
      <c r="AF14" s="92">
        <f t="shared" si="5"/>
        <v>0</v>
      </c>
      <c r="AG14" s="92">
        <f t="shared" si="5"/>
        <v>0</v>
      </c>
      <c r="AH14" s="92"/>
      <c r="AI14" s="92"/>
      <c r="AJ14" s="92">
        <f t="shared" si="5"/>
        <v>0</v>
      </c>
      <c r="AK14" s="92">
        <f t="shared" si="5"/>
        <v>0</v>
      </c>
      <c r="AL14" s="92"/>
      <c r="AM14" s="92"/>
      <c r="AN14" s="92">
        <f t="shared" si="5"/>
        <v>0</v>
      </c>
      <c r="AO14" s="92">
        <f t="shared" si="5"/>
        <v>0</v>
      </c>
      <c r="AP14" s="92"/>
      <c r="AQ14" s="92"/>
      <c r="AR14" s="92">
        <f t="shared" si="5"/>
        <v>0</v>
      </c>
      <c r="AS14" s="92">
        <f t="shared" si="5"/>
        <v>0</v>
      </c>
      <c r="AT14" s="92"/>
      <c r="AU14" s="92"/>
      <c r="AV14" s="92">
        <f t="shared" si="5"/>
        <v>0</v>
      </c>
      <c r="AW14" s="92">
        <f t="shared" si="5"/>
        <v>0</v>
      </c>
      <c r="AX14" s="92" t="e">
        <f t="shared" si="5"/>
        <v>#REF!</v>
      </c>
      <c r="AY14" s="92">
        <f t="shared" si="5"/>
        <v>0</v>
      </c>
      <c r="AZ14" s="92">
        <f t="shared" si="5"/>
        <v>0</v>
      </c>
      <c r="BA14" s="92">
        <f t="shared" si="5"/>
        <v>0</v>
      </c>
      <c r="BB14" s="92" t="e">
        <f t="shared" si="5"/>
        <v>#REF!</v>
      </c>
      <c r="BC14" s="92">
        <f t="shared" si="5"/>
        <v>0</v>
      </c>
      <c r="BD14" s="92">
        <f t="shared" si="5"/>
        <v>0</v>
      </c>
      <c r="BE14" s="92">
        <f t="shared" si="5"/>
        <v>0</v>
      </c>
      <c r="BF14" s="92"/>
      <c r="BG14" s="90" t="e">
        <f>#REF!+#REF!+T14+X14+AB14+AF14</f>
        <v>#REF!</v>
      </c>
      <c r="BH14" s="90" t="e">
        <f>#REF!+#REF!+U14+Y14+AC14+AG14</f>
        <v>#REF!</v>
      </c>
      <c r="BI14" s="299"/>
      <c r="BK14" s="266"/>
    </row>
    <row r="15" spans="1:60" ht="42" customHeight="1">
      <c r="A15" s="338" t="s">
        <v>15</v>
      </c>
      <c r="B15" s="341" t="s">
        <v>517</v>
      </c>
      <c r="C15" s="212" t="s">
        <v>353</v>
      </c>
      <c r="D15" s="162" t="s">
        <v>217</v>
      </c>
      <c r="E15" s="162" t="s">
        <v>475</v>
      </c>
      <c r="F15" s="33" t="s">
        <v>566</v>
      </c>
      <c r="G15" s="197" t="s">
        <v>565</v>
      </c>
      <c r="H15" s="80">
        <f aca="true" t="shared" si="6" ref="H15:H21">L15</f>
        <v>849</v>
      </c>
      <c r="I15" s="143">
        <v>849</v>
      </c>
      <c r="J15" s="143">
        <v>0</v>
      </c>
      <c r="K15" s="143">
        <v>0</v>
      </c>
      <c r="L15" s="143">
        <f>I15+J15</f>
        <v>849</v>
      </c>
      <c r="M15" s="23">
        <f>N15+O15</f>
        <v>730.4</v>
      </c>
      <c r="N15" s="193">
        <v>730.4</v>
      </c>
      <c r="O15" s="310">
        <v>0</v>
      </c>
      <c r="P15" s="310">
        <v>0</v>
      </c>
      <c r="Q15" s="193">
        <f>M15</f>
        <v>730.4</v>
      </c>
      <c r="R15" s="293" t="s">
        <v>695</v>
      </c>
      <c r="S15" s="54"/>
      <c r="T15" s="54"/>
      <c r="U15" s="54"/>
      <c r="V15" s="51" t="e">
        <f>(#REF!+#REF!+U15)*100/(#REF!+#REF!+T15)</f>
        <v>#REF!</v>
      </c>
      <c r="W15" s="54"/>
      <c r="X15" s="19"/>
      <c r="Y15" s="19"/>
      <c r="Z15" s="51" t="e">
        <f>(#REF!+#REF!+U15+Y15)*100/(#REF!+#REF!+T15+X15)</f>
        <v>#REF!</v>
      </c>
      <c r="AA15" s="94"/>
      <c r="AB15" s="94"/>
      <c r="AC15" s="94"/>
      <c r="AD15" s="51" t="e">
        <f>(#REF!+#REF!+U15+Y15+AC15)*100/(#REF!+#REF!+T15+X15+AB15)</f>
        <v>#REF!</v>
      </c>
      <c r="AE15" s="94"/>
      <c r="AF15" s="94"/>
      <c r="AG15" s="94"/>
      <c r="AH15" s="51" t="e">
        <f>(#REF!+#REF!+U15+Y15+AC15+AG15)*100/(#REF!+#REF!+T15+X15+AB15+AF15)</f>
        <v>#REF!</v>
      </c>
      <c r="AI15" s="94"/>
      <c r="AJ15" s="19"/>
      <c r="AK15" s="19"/>
      <c r="AL15" s="19" t="e">
        <f>(#REF!+#REF!+U15+Y15+AC15+AG15+AK15)*100/(#REF!+#REF!+T15+X15+AB15+AF15+AJ15)</f>
        <v>#REF!</v>
      </c>
      <c r="AM15" s="104"/>
      <c r="AN15" s="103"/>
      <c r="AO15" s="103"/>
      <c r="AP15" s="19" t="e">
        <f>(#REF!+#REF!+U15+Y15+AC15+AG15+AK15+AO15)*100/(#REF!+#REF!+T15+X15+AB15+AF15+AJ15+AN15)</f>
        <v>#REF!</v>
      </c>
      <c r="AQ15" s="54"/>
      <c r="AR15" s="54"/>
      <c r="AS15" s="54"/>
      <c r="AT15" s="51" t="e">
        <f>(#REF!+#REF!+U15+Y15+AC15+AG15+AK15+AO15+AS15)*100/(#REF!+#REF!+T15+X15+AB15+AF15+AJ15+AN15+AR15)</f>
        <v>#REF!</v>
      </c>
      <c r="AU15" s="110"/>
      <c r="AV15" s="110"/>
      <c r="AW15" s="110"/>
      <c r="AX15" s="51" t="e">
        <f>(#REF!+#REF!+U15+Y15+AC15+AG15+AK15+AO15+AS15+AW15)*100/(#REF!+#REF!+T15+X15+AB15+AF15+AJ15+AN15+AR15+AV15)</f>
        <v>#REF!</v>
      </c>
      <c r="AY15" s="110"/>
      <c r="AZ15" s="110"/>
      <c r="BA15" s="110"/>
      <c r="BB15" s="51" t="e">
        <f>(#REF!+#REF!+U15+Y15+AC15+AG15+AK15+AO15+AS15+AW15+BA15)*100/(#REF!+#REF!+T15+X15+AB15+AF15+AJ15+AN15+AR15+AV15+AZ15)</f>
        <v>#REF!</v>
      </c>
      <c r="BC15" s="110"/>
      <c r="BD15" s="110"/>
      <c r="BE15" s="110"/>
      <c r="BF15" s="51" t="e">
        <f>(#REF!+#REF!+U15+Y15+AC15+AG15+AK15+AO15+AS15+AW15+BA15+BE15)*100/(#REF!+#REF!+T15+X15+AB15+AF15+AJ15+AN15+AR15+AV15+AZ15+BD15)</f>
        <v>#REF!</v>
      </c>
      <c r="BG15" s="16" t="e">
        <f>#REF!+#REF!+T15+X15+AB15+AF15</f>
        <v>#REF!</v>
      </c>
      <c r="BH15" s="16" t="e">
        <f>#REF!+#REF!+U15+Y15+AC15+AG15</f>
        <v>#REF!</v>
      </c>
    </row>
    <row r="16" spans="1:60" ht="25.5" customHeight="1">
      <c r="A16" s="339"/>
      <c r="B16" s="341"/>
      <c r="C16" s="212" t="s">
        <v>19</v>
      </c>
      <c r="D16" s="164"/>
      <c r="E16" s="165"/>
      <c r="F16" s="33"/>
      <c r="G16" s="13"/>
      <c r="H16" s="80">
        <f t="shared" si="6"/>
        <v>0</v>
      </c>
      <c r="I16" s="153">
        <v>0</v>
      </c>
      <c r="J16" s="153">
        <v>0</v>
      </c>
      <c r="K16" s="153">
        <v>0</v>
      </c>
      <c r="L16" s="153">
        <f>I16+J16</f>
        <v>0</v>
      </c>
      <c r="M16" s="23">
        <f>N16</f>
        <v>0</v>
      </c>
      <c r="N16" s="193">
        <v>0</v>
      </c>
      <c r="O16" s="310">
        <v>0</v>
      </c>
      <c r="P16" s="310">
        <v>0</v>
      </c>
      <c r="Q16" s="193">
        <f>N16</f>
        <v>0</v>
      </c>
      <c r="R16" s="45"/>
      <c r="S16" s="31"/>
      <c r="T16" s="19"/>
      <c r="U16" s="19"/>
      <c r="V16" s="51" t="e">
        <f>(#REF!+#REF!+U16)*100/(#REF!+#REF!+T16)</f>
        <v>#REF!</v>
      </c>
      <c r="W16" s="54"/>
      <c r="X16" s="19"/>
      <c r="Y16" s="19"/>
      <c r="Z16" s="51" t="e">
        <f>(#REF!+#REF!+U16+Y16)*100/(#REF!+#REF!+T16+X16)</f>
        <v>#REF!</v>
      </c>
      <c r="AA16" s="54"/>
      <c r="AB16" s="54"/>
      <c r="AC16" s="54"/>
      <c r="AD16" s="51" t="e">
        <f>(#REF!+#REF!+U16+Y16+AC16)*100/(#REF!+#REF!+T16+X16+AB16)</f>
        <v>#REF!</v>
      </c>
      <c r="AE16" s="54"/>
      <c r="AF16" s="54"/>
      <c r="AG16" s="54"/>
      <c r="AH16" s="51" t="e">
        <f>(#REF!+#REF!+U16+Y16+AC16+AG16)*100/(#REF!+#REF!+T16+X16+AB16+AF16)</f>
        <v>#REF!</v>
      </c>
      <c r="AI16" s="94"/>
      <c r="AJ16" s="19"/>
      <c r="AK16" s="19"/>
      <c r="AL16" s="19" t="e">
        <f>(#REF!+#REF!+U16+Y16+AC16+AG16+AK16)*100/(#REF!+#REF!+T16+X16+AB16+AF16+AJ16)</f>
        <v>#REF!</v>
      </c>
      <c r="AM16" s="54"/>
      <c r="AN16" s="19"/>
      <c r="AO16" s="19"/>
      <c r="AP16" s="19" t="e">
        <f>(#REF!+#REF!+U16+Y16+AC16+AG16+AK16+AO16)*100/(#REF!+#REF!+T16+X16+AB16+AF16+AJ16+AN16)</f>
        <v>#REF!</v>
      </c>
      <c r="AQ16" s="48"/>
      <c r="AR16" s="104"/>
      <c r="AS16" s="104"/>
      <c r="AT16" s="51" t="e">
        <f>(#REF!+#REF!+U16+Y16+AC16+AG16+AK16+AO16+AS16)*100/(#REF!+#REF!+T16+X16+AB16+AF16+AJ16+AN16+AR16)</f>
        <v>#REF!</v>
      </c>
      <c r="AU16" s="54"/>
      <c r="AV16" s="54"/>
      <c r="AW16" s="54"/>
      <c r="AX16" s="51" t="e">
        <f>(#REF!+#REF!+U16+Y16+AC16+AG16+AK16+AO16+AS16+AW16)*100/(#REF!+#REF!+T16+X16+AB16+AF16+AJ16+AN16+AR16+AV16)</f>
        <v>#REF!</v>
      </c>
      <c r="AY16" s="54"/>
      <c r="AZ16" s="54"/>
      <c r="BA16" s="54"/>
      <c r="BB16" s="51" t="e">
        <f>(#REF!+#REF!+U16+Y16+AC16+AG16+AK16+AO16+AS16+AW16+BA16)*100/(#REF!+#REF!+T16+X16+AB16+AF16+AJ16+AN16+AR16+AV16+AZ16)</f>
        <v>#REF!</v>
      </c>
      <c r="BC16" s="54"/>
      <c r="BD16" s="54"/>
      <c r="BE16" s="54"/>
      <c r="BF16" s="51" t="e">
        <f>(#REF!+#REF!+U16+Y16+AC16+AG16+AK16+AO16+AS16+AW16+BA16+BE16)*100/(#REF!+#REF!+T16+X16+AB16+AF16+AJ16+AN16+AR16+AV16+AZ16+BD16)</f>
        <v>#REF!</v>
      </c>
      <c r="BG16" s="16" t="e">
        <f>#REF!+#REF!+T16+X16+AB16+AF16</f>
        <v>#REF!</v>
      </c>
      <c r="BH16" s="16" t="e">
        <f>#REF!+#REF!+U16+Y16+AC16+AG16</f>
        <v>#REF!</v>
      </c>
    </row>
    <row r="17" spans="1:60" ht="32.25" customHeight="1">
      <c r="A17" s="339"/>
      <c r="B17" s="341"/>
      <c r="C17" s="212" t="s">
        <v>20</v>
      </c>
      <c r="D17" s="352" t="s">
        <v>220</v>
      </c>
      <c r="E17" s="352" t="s">
        <v>480</v>
      </c>
      <c r="F17" s="33"/>
      <c r="G17" s="13"/>
      <c r="H17" s="80">
        <f t="shared" si="6"/>
        <v>0</v>
      </c>
      <c r="I17" s="153">
        <v>0</v>
      </c>
      <c r="J17" s="153">
        <v>0</v>
      </c>
      <c r="K17" s="153">
        <v>0</v>
      </c>
      <c r="L17" s="153">
        <v>0</v>
      </c>
      <c r="M17" s="23">
        <f>N17</f>
        <v>0</v>
      </c>
      <c r="N17" s="193">
        <v>0</v>
      </c>
      <c r="O17" s="310">
        <v>0</v>
      </c>
      <c r="P17" s="310">
        <v>0</v>
      </c>
      <c r="Q17" s="193">
        <f>N17</f>
        <v>0</v>
      </c>
      <c r="R17" s="45"/>
      <c r="S17" s="31"/>
      <c r="T17" s="19"/>
      <c r="U17" s="19"/>
      <c r="V17" s="51" t="e">
        <f>(#REF!+#REF!+U17)*100/(#REF!+#REF!+T17)</f>
        <v>#REF!</v>
      </c>
      <c r="W17" s="54"/>
      <c r="X17" s="19"/>
      <c r="Y17" s="19"/>
      <c r="Z17" s="51" t="e">
        <f>(#REF!+#REF!+U17+Y17)*100/(#REF!+#REF!+T17+X17)</f>
        <v>#REF!</v>
      </c>
      <c r="AA17" s="54"/>
      <c r="AB17" s="54"/>
      <c r="AC17" s="54"/>
      <c r="AD17" s="51" t="e">
        <f>(#REF!+#REF!+U17+Y17+AC17)*100/(#REF!+#REF!+T17+X17+AB17)</f>
        <v>#REF!</v>
      </c>
      <c r="AE17" s="54"/>
      <c r="AF17" s="54"/>
      <c r="AG17" s="54"/>
      <c r="AH17" s="51" t="e">
        <f>(#REF!+#REF!+U17+Y17+AC17+AG17)*100/(#REF!+#REF!+T17+X17+AB17+AF17)</f>
        <v>#REF!</v>
      </c>
      <c r="AI17" s="94"/>
      <c r="AJ17" s="19"/>
      <c r="AK17" s="19"/>
      <c r="AL17" s="19" t="e">
        <f>(#REF!+#REF!+U17+Y17+AC17+AG17+AK17)*100/(#REF!+#REF!+T17+X17+AB17+AF17+AJ17)</f>
        <v>#REF!</v>
      </c>
      <c r="AM17" s="54"/>
      <c r="AN17" s="19"/>
      <c r="AO17" s="19"/>
      <c r="AP17" s="19" t="e">
        <f>(#REF!+#REF!+U17+Y17+AC17+AG17+AK17+AO17)*100/(#REF!+#REF!+T17+X17+AB17+AF17+AJ17+AN17)</f>
        <v>#REF!</v>
      </c>
      <c r="AQ17" s="48"/>
      <c r="AR17" s="104"/>
      <c r="AS17" s="104"/>
      <c r="AT17" s="51" t="e">
        <f>(#REF!+#REF!+U17+Y17+AC17+AG17+AK17+AO17+AS17)*100/(#REF!+#REF!+T17+X17+AB17+AF17+AJ17+AN17+AR17)</f>
        <v>#REF!</v>
      </c>
      <c r="AU17" s="54"/>
      <c r="AV17" s="54"/>
      <c r="AW17" s="54"/>
      <c r="AX17" s="51" t="e">
        <f>(#REF!+#REF!+U17+Y17+AC17+AG17+AK17+AO17+AS17+AW17)*100/(#REF!+#REF!+T17+X17+AB17+AF17+AJ17+AN17+AR17+AV17)</f>
        <v>#REF!</v>
      </c>
      <c r="AY17" s="54"/>
      <c r="AZ17" s="54"/>
      <c r="BA17" s="54"/>
      <c r="BB17" s="51" t="e">
        <f>(#REF!+#REF!+U17+Y17+AC17+AG17+AK17+AO17+AS17+AW17+BA17)*100/(#REF!+#REF!+T17+X17+AB17+AF17+AJ17+AN17+AR17+AV17+AZ17)</f>
        <v>#REF!</v>
      </c>
      <c r="BC17" s="54"/>
      <c r="BD17" s="54"/>
      <c r="BE17" s="54"/>
      <c r="BF17" s="51" t="e">
        <f>(#REF!+#REF!+U17+Y17+AC17+AG17+AK17+AO17+AS17+AW17+BA17+BE17)*100/(#REF!+#REF!+T17+X17+AB17+AF17+AJ17+AN17+AR17+AV17+AZ17+BD17)</f>
        <v>#REF!</v>
      </c>
      <c r="BG17" s="16" t="e">
        <f>#REF!+#REF!+T17+X17+AB17+AF17</f>
        <v>#REF!</v>
      </c>
      <c r="BH17" s="16" t="e">
        <f>#REF!+#REF!+U17+Y17+AC17+AG17</f>
        <v>#REF!</v>
      </c>
    </row>
    <row r="18" spans="1:62" ht="35.25" customHeight="1">
      <c r="A18" s="339"/>
      <c r="B18" s="341"/>
      <c r="C18" s="212" t="s">
        <v>21</v>
      </c>
      <c r="D18" s="352"/>
      <c r="E18" s="352"/>
      <c r="F18" s="33" t="s">
        <v>567</v>
      </c>
      <c r="G18" s="13">
        <v>279</v>
      </c>
      <c r="H18" s="80">
        <f t="shared" si="6"/>
        <v>25573.4</v>
      </c>
      <c r="I18" s="153">
        <v>25493.4</v>
      </c>
      <c r="J18" s="153">
        <v>80</v>
      </c>
      <c r="K18" s="153">
        <v>0</v>
      </c>
      <c r="L18" s="153">
        <f>I18+J18</f>
        <v>25573.4</v>
      </c>
      <c r="M18" s="23">
        <f>Q18</f>
        <v>15344.4</v>
      </c>
      <c r="N18" s="193">
        <v>15311.4</v>
      </c>
      <c r="O18" s="310">
        <v>33</v>
      </c>
      <c r="P18" s="310">
        <v>0</v>
      </c>
      <c r="Q18" s="193">
        <f>N18+O18</f>
        <v>15344.4</v>
      </c>
      <c r="R18" s="210">
        <v>320</v>
      </c>
      <c r="S18" s="54"/>
      <c r="T18" s="54"/>
      <c r="U18" s="94"/>
      <c r="V18" s="51" t="e">
        <f>(#REF!+#REF!+U18)*100/(#REF!+#REF!+T18)</f>
        <v>#REF!</v>
      </c>
      <c r="W18" s="54"/>
      <c r="X18" s="19"/>
      <c r="Y18" s="19"/>
      <c r="Z18" s="51" t="e">
        <f>(#REF!+#REF!+U18+Y18)*100/(#REF!+#REF!+T18+X18)</f>
        <v>#REF!</v>
      </c>
      <c r="AA18" s="94"/>
      <c r="AB18" s="94"/>
      <c r="AC18" s="94"/>
      <c r="AD18" s="51" t="e">
        <f>(#REF!+#REF!+U18+Y18+AC18)*100/(#REF!+#REF!+T18+X18+AB18)</f>
        <v>#REF!</v>
      </c>
      <c r="AE18" s="94"/>
      <c r="AF18" s="94"/>
      <c r="AG18" s="94"/>
      <c r="AH18" s="51" t="e">
        <f>(#REF!+#REF!+U18+Y18+AC18+AG18)*100/(#REF!+#REF!+T18+X18+AB18+AF18)</f>
        <v>#REF!</v>
      </c>
      <c r="AI18" s="94"/>
      <c r="AJ18" s="19"/>
      <c r="AK18" s="19"/>
      <c r="AL18" s="19" t="e">
        <f>(#REF!+#REF!+U18+Y18+AC18+AG18+AK18)*100/(#REF!+#REF!+T18+X18+AB18+AF18+AJ18)</f>
        <v>#REF!</v>
      </c>
      <c r="AM18" s="104"/>
      <c r="AN18" s="103"/>
      <c r="AO18" s="103"/>
      <c r="AP18" s="19" t="e">
        <f>(#REF!+#REF!+U18+Y18+AC18+AG18+AK18+AO18)*100/(#REF!+#REF!+T18+X18+AB18+AF18+AJ18+AN18)</f>
        <v>#REF!</v>
      </c>
      <c r="AQ18" s="48"/>
      <c r="AR18" s="104"/>
      <c r="AS18" s="104"/>
      <c r="AT18" s="51" t="e">
        <f>(#REF!+#REF!+U18+Y18+AC18+AG18+AK18+AO18+AS18)*100/(#REF!+#REF!+T18+X18+AB18+AF18+AJ18+AN18+AR18)</f>
        <v>#REF!</v>
      </c>
      <c r="AU18" s="110"/>
      <c r="AV18" s="110"/>
      <c r="AW18" s="110"/>
      <c r="AX18" s="51" t="e">
        <f>(#REF!+#REF!+U18+Y18+AC18+AG18+AK18+AO18+AS18+AW18)*100/(#REF!+#REF!+T18+X18+AB18+AF18+AJ18+AN18+AR18+AV18)</f>
        <v>#REF!</v>
      </c>
      <c r="AY18" s="110"/>
      <c r="AZ18" s="110"/>
      <c r="BA18" s="110"/>
      <c r="BB18" s="51" t="e">
        <f>(#REF!+#REF!+U18+Y18+AC18+AG18+AK18+AO18+AS18+AW18+BA18)*100/(#REF!+#REF!+T18+X18+AB18+AF18+AJ18+AN18+AR18+AV18+AZ18)</f>
        <v>#REF!</v>
      </c>
      <c r="BC18" s="110"/>
      <c r="BD18" s="110"/>
      <c r="BE18" s="110"/>
      <c r="BF18" s="51" t="e">
        <f>(#REF!+#REF!+U18+Y18+AC18+AG18+AK18+AO18+AS18+AW18+BA18+BE18)*100/(#REF!+#REF!+T18+X18+AB18+AF18+AJ18+AN18+AR18+AV18+AZ18+BD18)</f>
        <v>#REF!</v>
      </c>
      <c r="BG18" s="16" t="e">
        <f>#REF!+#REF!+T18+X18+AB18+AF18</f>
        <v>#REF!</v>
      </c>
      <c r="BH18" s="16" t="e">
        <f>#REF!+#REF!+U18+Y18+AC18+AG18</f>
        <v>#REF!</v>
      </c>
      <c r="BJ18" s="15"/>
    </row>
    <row r="19" spans="1:60" ht="30" customHeight="1">
      <c r="A19" s="339"/>
      <c r="B19" s="341"/>
      <c r="C19" s="212" t="s">
        <v>22</v>
      </c>
      <c r="D19" s="353"/>
      <c r="E19" s="353"/>
      <c r="F19" s="33" t="s">
        <v>508</v>
      </c>
      <c r="G19" s="13">
        <v>117</v>
      </c>
      <c r="H19" s="80">
        <f t="shared" si="6"/>
        <v>2903.6</v>
      </c>
      <c r="I19" s="153">
        <v>2869.5</v>
      </c>
      <c r="J19" s="153">
        <v>34.1</v>
      </c>
      <c r="K19" s="153">
        <v>0</v>
      </c>
      <c r="L19" s="153">
        <f>I19+J19</f>
        <v>2903.6</v>
      </c>
      <c r="M19" s="23">
        <f>Q19</f>
        <v>1806</v>
      </c>
      <c r="N19" s="193">
        <v>1787.8</v>
      </c>
      <c r="O19" s="310">
        <v>18.2</v>
      </c>
      <c r="P19" s="310">
        <v>0</v>
      </c>
      <c r="Q19" s="193">
        <f>N19+O19</f>
        <v>1806</v>
      </c>
      <c r="R19" s="45">
        <v>71</v>
      </c>
      <c r="S19" s="54"/>
      <c r="T19" s="54"/>
      <c r="U19" s="94"/>
      <c r="V19" s="51" t="e">
        <f>(#REF!+#REF!+U19)*100/(#REF!+#REF!+T19)</f>
        <v>#REF!</v>
      </c>
      <c r="W19" s="54"/>
      <c r="X19" s="19"/>
      <c r="Y19" s="19"/>
      <c r="Z19" s="51" t="e">
        <f>(#REF!+#REF!+U19+Y19)*100/(#REF!+#REF!+T19+X19)</f>
        <v>#REF!</v>
      </c>
      <c r="AA19" s="94"/>
      <c r="AB19" s="94"/>
      <c r="AC19" s="94"/>
      <c r="AD19" s="51" t="e">
        <f>(#REF!+#REF!+U19+Y19+AC19)*100/(#REF!+#REF!+T19+X19+AB19)</f>
        <v>#REF!</v>
      </c>
      <c r="AE19" s="54"/>
      <c r="AF19" s="54"/>
      <c r="AG19" s="94"/>
      <c r="AH19" s="51" t="e">
        <f>(#REF!+#REF!+U19+Y19+AC19+AG19)*100/(#REF!+#REF!+T19+X19+AB19+AF19)</f>
        <v>#REF!</v>
      </c>
      <c r="AI19" s="94"/>
      <c r="AJ19" s="19"/>
      <c r="AK19" s="19"/>
      <c r="AL19" s="19" t="e">
        <f>(#REF!+#REF!+U19+Y19+AC19+AG19+AK19)*100/(#REF!+#REF!+T19+X19+AB19+AF19+AJ19)</f>
        <v>#REF!</v>
      </c>
      <c r="AM19" s="104"/>
      <c r="AN19" s="103"/>
      <c r="AO19" s="103"/>
      <c r="AP19" s="19" t="e">
        <f>(#REF!+#REF!+U19+Y19+AC19+AG19+AK19+AO19)*100/(#REF!+#REF!+T19+X19+AB19+AF19+AJ19+AN19)</f>
        <v>#REF!</v>
      </c>
      <c r="AQ19" s="48"/>
      <c r="AR19" s="104"/>
      <c r="AS19" s="104"/>
      <c r="AT19" s="51" t="e">
        <f>(#REF!+#REF!+U19+Y19+AC19+AG19+AK19+AO19+AS19)*100/(#REF!+#REF!+T19+X19+AB19+AF19+AJ19+AN19+AR19)</f>
        <v>#REF!</v>
      </c>
      <c r="AU19" s="110"/>
      <c r="AV19" s="110"/>
      <c r="AW19" s="110"/>
      <c r="AX19" s="51" t="e">
        <f>(#REF!+#REF!+U19+Y19+AC19+AG19+AK19+AO19+AS19+AW19)*100/(#REF!+#REF!+T19+X19+AB19+AF19+AJ19+AN19+AR19+AV19)</f>
        <v>#REF!</v>
      </c>
      <c r="AY19" s="110"/>
      <c r="AZ19" s="110"/>
      <c r="BA19" s="110"/>
      <c r="BB19" s="51" t="e">
        <f>(#REF!+#REF!+U19+Y19+AC19+AG19+AK19+AO19+AS19+AW19+BA19)*100/(#REF!+#REF!+T19+X19+AB19+AF19+AJ19+AN19+AR19+AV19+AZ19)</f>
        <v>#REF!</v>
      </c>
      <c r="BC19" s="110"/>
      <c r="BD19" s="110"/>
      <c r="BE19" s="110"/>
      <c r="BF19" s="51" t="e">
        <f>(#REF!+#REF!+U19+Y19+AC19+AG19+AK19+AO19+AS19+AW19+BA19+BE19)*100/(#REF!+#REF!+T19+X19+AB19+AF19+AJ19+AN19+AR19+AV19+AZ19+BD19)</f>
        <v>#REF!</v>
      </c>
      <c r="BG19" s="16" t="e">
        <f>#REF!+#REF!+T19+X19+AB19+AF19</f>
        <v>#REF!</v>
      </c>
      <c r="BH19" s="16" t="e">
        <f>#REF!+#REF!+U19+Y19+AC19+AG19</f>
        <v>#REF!</v>
      </c>
    </row>
    <row r="20" spans="1:60" ht="47.25" customHeight="1">
      <c r="A20" s="339"/>
      <c r="B20" s="341"/>
      <c r="C20" s="212" t="s">
        <v>23</v>
      </c>
      <c r="D20" s="351" t="s">
        <v>218</v>
      </c>
      <c r="E20" s="165" t="s">
        <v>479</v>
      </c>
      <c r="F20" s="33">
        <v>38.8</v>
      </c>
      <c r="G20" s="13">
        <v>1</v>
      </c>
      <c r="H20" s="80">
        <f t="shared" si="6"/>
        <v>39.8</v>
      </c>
      <c r="I20" s="63">
        <v>39.8</v>
      </c>
      <c r="J20" s="63">
        <v>0</v>
      </c>
      <c r="K20" s="322">
        <v>0</v>
      </c>
      <c r="L20" s="200">
        <f>I20+J20</f>
        <v>39.8</v>
      </c>
      <c r="M20" s="23">
        <f>Q20</f>
        <v>0</v>
      </c>
      <c r="N20" s="193">
        <v>0</v>
      </c>
      <c r="O20" s="310">
        <v>0</v>
      </c>
      <c r="P20" s="310">
        <v>0</v>
      </c>
      <c r="Q20" s="193">
        <f>N20+O20</f>
        <v>0</v>
      </c>
      <c r="R20" s="45">
        <v>0</v>
      </c>
      <c r="S20" s="54"/>
      <c r="T20" s="54"/>
      <c r="U20" s="54"/>
      <c r="V20" s="51" t="e">
        <f>(#REF!+#REF!+U20)*100/(#REF!+#REF!+T20)</f>
        <v>#REF!</v>
      </c>
      <c r="W20" s="54"/>
      <c r="X20" s="19"/>
      <c r="Y20" s="19"/>
      <c r="Z20" s="51" t="e">
        <f>(#REF!+#REF!+U20+Y20)*100/(#REF!+#REF!+T20+X20)</f>
        <v>#REF!</v>
      </c>
      <c r="AA20" s="54"/>
      <c r="AB20" s="54"/>
      <c r="AC20" s="54"/>
      <c r="AD20" s="51" t="e">
        <f>(#REF!+#REF!+U20+Y20+AC20)*100/(#REF!+#REF!+T20+X20+AB20)</f>
        <v>#REF!</v>
      </c>
      <c r="AE20" s="54"/>
      <c r="AF20" s="54"/>
      <c r="AG20" s="54"/>
      <c r="AH20" s="51" t="e">
        <f>(#REF!+#REF!+U20+Y20+AC20+AG20)*100/(#REF!+#REF!+T20+X20+AB20+AF20)</f>
        <v>#REF!</v>
      </c>
      <c r="AI20" s="94"/>
      <c r="AJ20" s="19"/>
      <c r="AK20" s="19"/>
      <c r="AL20" s="19" t="e">
        <f>(#REF!+#REF!+U20+Y20+AC20+AG20+AK20)*100/(#REF!+#REF!+T20+X20+AB20+AF20+AJ20)</f>
        <v>#REF!</v>
      </c>
      <c r="AM20" s="48"/>
      <c r="AN20" s="47"/>
      <c r="AO20" s="47"/>
      <c r="AP20" s="19" t="e">
        <f>(#REF!+#REF!+U20+Y20+AC20+AG20+AK20+AO20)*100/(#REF!+#REF!+T20+X20+AB20+AF20+AJ20+AN20)</f>
        <v>#REF!</v>
      </c>
      <c r="AQ20" s="54"/>
      <c r="AR20" s="54"/>
      <c r="AS20" s="54"/>
      <c r="AT20" s="51" t="e">
        <f>(#REF!+#REF!+U20+Y20+AC20+AG20+AK20+AO20+AS20)*100/(#REF!+#REF!+T20+X20+AB20+AF20+AJ20+AN20+AR20)</f>
        <v>#REF!</v>
      </c>
      <c r="AU20" s="54"/>
      <c r="AV20" s="54"/>
      <c r="AW20" s="54"/>
      <c r="AX20" s="51" t="e">
        <f>(#REF!+#REF!+U20+Y20+AC20+AG20+AK20+AO20+AS20+AW20)*100/(#REF!+#REF!+T20+X20+AB20+AF20+AJ20+AN20+AR20+AV20)</f>
        <v>#REF!</v>
      </c>
      <c r="AY20" s="110"/>
      <c r="AZ20" s="110"/>
      <c r="BA20" s="110"/>
      <c r="BB20" s="51" t="e">
        <f>(#REF!+#REF!+U20+Y20+AC20+AG20+AK20+AO20+AS20+AW20+BA20)*100/(#REF!+#REF!+T20+X20+AB20+AF20+AJ20+AN20+AR20+AV20+AZ20)</f>
        <v>#REF!</v>
      </c>
      <c r="BC20" s="110"/>
      <c r="BD20" s="110"/>
      <c r="BE20" s="110"/>
      <c r="BF20" s="51" t="e">
        <f>(#REF!+#REF!+U20+Y20+AC20+AG20+AK20+AO20+AS20+AW20+BA20+BE20)*100/(#REF!+#REF!+T20+X20+AB20+AF20+AJ20+AN20+AR20+AV20+AZ20+BD20)</f>
        <v>#REF!</v>
      </c>
      <c r="BG20" s="16" t="e">
        <f>#REF!+#REF!+T20+X20+AB20+AF20</f>
        <v>#REF!</v>
      </c>
      <c r="BH20" s="16" t="e">
        <f>#REF!+#REF!+U20+Y20+AC20+AG20</f>
        <v>#REF!</v>
      </c>
    </row>
    <row r="21" spans="1:60" ht="24">
      <c r="A21" s="340"/>
      <c r="B21" s="341"/>
      <c r="C21" s="212" t="s">
        <v>24</v>
      </c>
      <c r="D21" s="353"/>
      <c r="E21" s="166"/>
      <c r="F21" s="33">
        <v>16.64514</v>
      </c>
      <c r="G21" s="13">
        <v>8</v>
      </c>
      <c r="H21" s="80">
        <f t="shared" si="6"/>
        <v>1583.3</v>
      </c>
      <c r="I21" s="200">
        <v>1583.3</v>
      </c>
      <c r="J21" s="200"/>
      <c r="K21" s="200"/>
      <c r="L21" s="82">
        <f>I21+J21</f>
        <v>1583.3</v>
      </c>
      <c r="M21" s="23">
        <f>Q21</f>
        <v>583</v>
      </c>
      <c r="N21" s="193">
        <v>583</v>
      </c>
      <c r="O21" s="310">
        <v>0</v>
      </c>
      <c r="P21" s="310">
        <v>0</v>
      </c>
      <c r="Q21" s="193">
        <f>N21+O21</f>
        <v>583</v>
      </c>
      <c r="R21" s="210">
        <v>4</v>
      </c>
      <c r="S21" s="31"/>
      <c r="T21" s="19"/>
      <c r="U21" s="19"/>
      <c r="V21" s="51" t="e">
        <f>(#REF!+#REF!+U21)*100/(#REF!+#REF!+T21)</f>
        <v>#REF!</v>
      </c>
      <c r="W21" s="54"/>
      <c r="X21" s="19"/>
      <c r="Y21" s="19"/>
      <c r="Z21" s="51" t="e">
        <f>(#REF!+#REF!+U21+Y21)*100/(#REF!+#REF!+T21+X21)</f>
        <v>#REF!</v>
      </c>
      <c r="AA21" s="94"/>
      <c r="AB21" s="94"/>
      <c r="AC21" s="94"/>
      <c r="AD21" s="51" t="e">
        <f>(#REF!+#REF!+U21+Y21+AC21)*100/(#REF!+#REF!+T21+X21+AB21)</f>
        <v>#REF!</v>
      </c>
      <c r="AE21" s="94"/>
      <c r="AF21" s="94"/>
      <c r="AG21" s="94"/>
      <c r="AH21" s="51" t="e">
        <f>(#REF!+#REF!+U21+Y21+AC21+AG21)*100/(#REF!+#REF!+T21+X21+AB21+AF21)</f>
        <v>#REF!</v>
      </c>
      <c r="AI21" s="94"/>
      <c r="AJ21" s="19"/>
      <c r="AK21" s="19"/>
      <c r="AL21" s="19" t="e">
        <f>(#REF!+#REF!+U21+Y21+AC21+AG21+AK21)*100/(#REF!+#REF!+T21+X21+AB21+AF21+AJ21)</f>
        <v>#REF!</v>
      </c>
      <c r="AM21" s="127"/>
      <c r="AN21" s="103"/>
      <c r="AO21" s="103"/>
      <c r="AP21" s="19" t="e">
        <f>(#REF!+#REF!+U21+Y21+AC21+AG21+AK21+AO21)*100/(#REF!+#REF!+T21+X21+AB21+AF21+AJ21+AN21)</f>
        <v>#REF!</v>
      </c>
      <c r="AQ21" s="48"/>
      <c r="AR21" s="104"/>
      <c r="AS21" s="104"/>
      <c r="AT21" s="51" t="e">
        <f>(#REF!+#REF!+U21+Y21+AC21+AG21+AK21+AO21+AS21)*100/(#REF!+#REF!+T21+X21+AB21+AF21+AJ21+AN21+AR21)</f>
        <v>#REF!</v>
      </c>
      <c r="AU21" s="54"/>
      <c r="AV21" s="54"/>
      <c r="AW21" s="54"/>
      <c r="AX21" s="51" t="e">
        <f>(#REF!+#REF!+U21+Y21+AC21+AG21+AK21+AO21+AS21+AW21)*100/(#REF!+#REF!+T21+X21+AB21+AF21+AJ21+AN21+AR21+AV21)</f>
        <v>#REF!</v>
      </c>
      <c r="AY21" s="110"/>
      <c r="AZ21" s="110"/>
      <c r="BA21" s="110"/>
      <c r="BB21" s="51" t="e">
        <f>(#REF!+#REF!+U21+Y21+AC21+AG21+AK21+AO21+AS21+AW21+BA21)*100/(#REF!+#REF!+T21+X21+AB21+AF21+AJ21+AN21+AR21+AV21+AZ21)</f>
        <v>#REF!</v>
      </c>
      <c r="BC21" s="110"/>
      <c r="BD21" s="110"/>
      <c r="BE21" s="110"/>
      <c r="BF21" s="51" t="e">
        <f>(#REF!+#REF!+U21+Y21+AC21+AG21+AK21+AO21+AS21+AW21+BA21+BE21)*100/(#REF!+#REF!+T21+X21+AB21+AF21+AJ21+AN21+AR21+AV21+AZ21+BD21)</f>
        <v>#REF!</v>
      </c>
      <c r="BG21" s="16" t="e">
        <f>#REF!+#REF!+T21+X21+AB21+AF21</f>
        <v>#REF!</v>
      </c>
      <c r="BH21" s="16" t="e">
        <f>#REF!+#REF!+U21+Y21+AC21+AG21</f>
        <v>#REF!</v>
      </c>
    </row>
    <row r="22" spans="1:63" s="240" customFormat="1" ht="26.25" customHeight="1">
      <c r="A22" s="273"/>
      <c r="B22" s="91" t="s">
        <v>344</v>
      </c>
      <c r="C22" s="87"/>
      <c r="D22" s="287"/>
      <c r="E22" s="287"/>
      <c r="F22" s="87"/>
      <c r="G22" s="87"/>
      <c r="H22" s="87">
        <f>H15+H16+H17+H18+H19+H20+H21</f>
        <v>30949.1</v>
      </c>
      <c r="I22" s="87">
        <f>SUM(I15:I21)</f>
        <v>30835</v>
      </c>
      <c r="J22" s="284">
        <f>SUM(J15:J21)</f>
        <v>114.1</v>
      </c>
      <c r="K22" s="284">
        <f>SUM(K15:K21)</f>
        <v>0</v>
      </c>
      <c r="L22" s="87">
        <f>I22+J22+K22</f>
        <v>30949.1</v>
      </c>
      <c r="M22" s="87">
        <f>SUM(M15:M21)</f>
        <v>18463.8</v>
      </c>
      <c r="N22" s="87">
        <f>SUM(N15:N21)</f>
        <v>18412.6</v>
      </c>
      <c r="O22" s="87">
        <f>SUM(O15:O21)</f>
        <v>51.2</v>
      </c>
      <c r="P22" s="87">
        <f>SUM(P15:P21)</f>
        <v>0</v>
      </c>
      <c r="Q22" s="87">
        <f>SUM(Q15:Q21)</f>
        <v>18463.8</v>
      </c>
      <c r="R22" s="87"/>
      <c r="S22" s="92"/>
      <c r="T22" s="92">
        <f>SUM(T15:T21)</f>
        <v>0</v>
      </c>
      <c r="U22" s="92">
        <f>SUM(U15:U21)</f>
        <v>0</v>
      </c>
      <c r="V22" s="92"/>
      <c r="W22" s="92"/>
      <c r="X22" s="92">
        <f>SUM(X15:X21)</f>
        <v>0</v>
      </c>
      <c r="Y22" s="92">
        <f>SUM(Y15:Y21)</f>
        <v>0</v>
      </c>
      <c r="Z22" s="92"/>
      <c r="AA22" s="92"/>
      <c r="AB22" s="92">
        <f>SUM(AB15:AB21)</f>
        <v>0</v>
      </c>
      <c r="AC22" s="92">
        <f>SUM(AC15:AC21)</f>
        <v>0</v>
      </c>
      <c r="AD22" s="92"/>
      <c r="AE22" s="92"/>
      <c r="AF22" s="92">
        <f>SUM(AF15:AF21)</f>
        <v>0</v>
      </c>
      <c r="AG22" s="92">
        <f>SUM(AG15:AG21)</f>
        <v>0</v>
      </c>
      <c r="AH22" s="92"/>
      <c r="AI22" s="92"/>
      <c r="AJ22" s="92">
        <f>SUM(AJ15:AJ21)</f>
        <v>0</v>
      </c>
      <c r="AK22" s="92">
        <f>SUM(AK15:AK21)</f>
        <v>0</v>
      </c>
      <c r="AL22" s="92"/>
      <c r="AM22" s="92"/>
      <c r="AN22" s="92">
        <f>SUM(AN15:AN21)</f>
        <v>0</v>
      </c>
      <c r="AO22" s="92">
        <f>SUM(AO15:AO21)</f>
        <v>0</v>
      </c>
      <c r="AP22" s="92"/>
      <c r="AQ22" s="92"/>
      <c r="AR22" s="92">
        <f>SUM(AR15:AR21)</f>
        <v>0</v>
      </c>
      <c r="AS22" s="92">
        <f>SUM(AS15:AS21)</f>
        <v>0</v>
      </c>
      <c r="AT22" s="92"/>
      <c r="AU22" s="92"/>
      <c r="AV22" s="92">
        <f>SUM(AV15:AV21)</f>
        <v>0</v>
      </c>
      <c r="AW22" s="92">
        <f>SUM(AW15:AW21)</f>
        <v>0</v>
      </c>
      <c r="AX22" s="92"/>
      <c r="AY22" s="92"/>
      <c r="AZ22" s="92">
        <f>SUM(AZ15:AZ21)</f>
        <v>0</v>
      </c>
      <c r="BA22" s="92">
        <f>SUM(BA15:BA21)</f>
        <v>0</v>
      </c>
      <c r="BB22" s="92"/>
      <c r="BC22" s="92"/>
      <c r="BD22" s="92">
        <f>SUM(BD15:BD21)</f>
        <v>0</v>
      </c>
      <c r="BE22" s="92">
        <f>SUM(BE15:BE21)</f>
        <v>0</v>
      </c>
      <c r="BF22" s="92"/>
      <c r="BG22" s="90" t="e">
        <f>#REF!+#REF!+T22+X22+AB22+AF22</f>
        <v>#REF!</v>
      </c>
      <c r="BH22" s="90" t="e">
        <f>#REF!+#REF!+U22+Y22+AC22+AG22</f>
        <v>#REF!</v>
      </c>
      <c r="BI22" s="299"/>
      <c r="BK22" s="266"/>
    </row>
    <row r="23" spans="1:60" ht="42" customHeight="1">
      <c r="A23" s="380" t="s">
        <v>18</v>
      </c>
      <c r="B23" s="341" t="s">
        <v>26</v>
      </c>
      <c r="C23" s="217" t="s">
        <v>9</v>
      </c>
      <c r="D23" s="162" t="s">
        <v>216</v>
      </c>
      <c r="E23" s="162" t="s">
        <v>472</v>
      </c>
      <c r="F23" s="33" t="s">
        <v>563</v>
      </c>
      <c r="G23" s="181">
        <v>2189</v>
      </c>
      <c r="H23" s="80">
        <f>L23</f>
        <v>26712.7</v>
      </c>
      <c r="I23" s="142">
        <v>26227.4</v>
      </c>
      <c r="J23" s="142">
        <v>485.3</v>
      </c>
      <c r="K23" s="142">
        <v>0</v>
      </c>
      <c r="L23" s="142">
        <f>I23+J23</f>
        <v>26712.7</v>
      </c>
      <c r="M23" s="23">
        <f>N23+O23</f>
        <v>26942.300000000003</v>
      </c>
      <c r="N23" s="193">
        <v>26622.4</v>
      </c>
      <c r="O23" s="310">
        <v>319.9</v>
      </c>
      <c r="P23" s="310">
        <v>0</v>
      </c>
      <c r="Q23" s="193">
        <f>N23+O23</f>
        <v>26942.300000000003</v>
      </c>
      <c r="R23" s="45">
        <v>2516</v>
      </c>
      <c r="S23" s="54"/>
      <c r="T23" s="54"/>
      <c r="U23" s="54"/>
      <c r="V23" s="51" t="e">
        <f>(#REF!+#REF!+U23)*100/(#REF!+#REF!+T23)</f>
        <v>#REF!</v>
      </c>
      <c r="W23" s="54"/>
      <c r="X23" s="19"/>
      <c r="Y23" s="19"/>
      <c r="Z23" s="51" t="e">
        <f>(#REF!+#REF!+U23+Y23)*100/(#REF!+#REF!+T23+X23)</f>
        <v>#REF!</v>
      </c>
      <c r="AA23" s="94"/>
      <c r="AB23" s="94"/>
      <c r="AC23" s="94"/>
      <c r="AD23" s="51" t="e">
        <f>(#REF!+#REF!+U23+Y23+AC23)*100/(#REF!+#REF!+T23+X23+AB23)</f>
        <v>#REF!</v>
      </c>
      <c r="AE23" s="94"/>
      <c r="AF23" s="94"/>
      <c r="AG23" s="94"/>
      <c r="AH23" s="51" t="e">
        <f>(#REF!+#REF!+U23+Y23+AC23+AG23)*100/(#REF!+#REF!+T23+X23+AB23+AF23)</f>
        <v>#REF!</v>
      </c>
      <c r="AI23" s="94"/>
      <c r="AJ23" s="19"/>
      <c r="AK23" s="19"/>
      <c r="AL23" s="19" t="e">
        <f>(#REF!+#REF!+U23+Y23+AC23+AG23+AK23)*100/(#REF!+#REF!+T23+X23+AB23+AF23+AJ23)</f>
        <v>#REF!</v>
      </c>
      <c r="AM23" s="52"/>
      <c r="AN23" s="61"/>
      <c r="AO23" s="61"/>
      <c r="AP23" s="19" t="e">
        <f>(#REF!+#REF!+U23+Y23+AC23+AG23+AK23+AO23)*100/(#REF!+#REF!+T23+X23+AB23+AF23+AJ23+AN23)</f>
        <v>#REF!</v>
      </c>
      <c r="AQ23" s="48"/>
      <c r="AR23" s="104"/>
      <c r="AS23" s="104"/>
      <c r="AT23" s="51" t="e">
        <f>(#REF!+#REF!+U23+Y23+AC23+AG23+AK23+AO23+AS23)*100/(#REF!+#REF!+T23+X23+AB23+AF23+AJ23+AN23+AR23)</f>
        <v>#REF!</v>
      </c>
      <c r="AU23" s="110"/>
      <c r="AV23" s="110"/>
      <c r="AW23" s="110"/>
      <c r="AX23" s="51" t="e">
        <f>(#REF!+#REF!+U23+Y23+AC23+AG23+AK23+AO23+AS23+AW23)*100/(#REF!+#REF!+T23+X23+AB23+AF23+AJ23+AN23+AR23+AV23)</f>
        <v>#REF!</v>
      </c>
      <c r="AY23" s="110"/>
      <c r="AZ23" s="110"/>
      <c r="BA23" s="110"/>
      <c r="BB23" s="51" t="e">
        <f>(#REF!+#REF!+U23+Y23+AC23+AG23+AK23+AO23+AS23+AW23+BA23)*100/(#REF!+#REF!+T23+X23+AB23+AF23+AJ23+AN23+AR23+AV23+AZ23)</f>
        <v>#REF!</v>
      </c>
      <c r="BC23" s="110"/>
      <c r="BD23" s="110"/>
      <c r="BE23" s="110"/>
      <c r="BF23" s="51" t="e">
        <f>(#REF!+#REF!+U23+Y23+AC23+AG23+AK23+AO23+AS23+AW23+BA23+BE23)*100/(#REF!+#REF!+T23+X23+AB23+AF23+AJ23+AN23+AR23+AV23+AZ23+BD23)</f>
        <v>#REF!</v>
      </c>
      <c r="BG23" s="98" t="e">
        <f>#REF!+#REF!+T23+X23+AB23+AF23</f>
        <v>#REF!</v>
      </c>
      <c r="BH23" s="98" t="e">
        <f>#REF!+#REF!+U23+Y23+AC23+AG23</f>
        <v>#REF!</v>
      </c>
    </row>
    <row r="24" spans="1:60" ht="36">
      <c r="A24" s="380"/>
      <c r="B24" s="341"/>
      <c r="C24" s="217" t="s">
        <v>10</v>
      </c>
      <c r="D24" s="162" t="s">
        <v>208</v>
      </c>
      <c r="E24" s="162" t="s">
        <v>557</v>
      </c>
      <c r="F24" s="33" t="s">
        <v>558</v>
      </c>
      <c r="G24" s="13">
        <v>1</v>
      </c>
      <c r="H24" s="80">
        <f>L24</f>
        <v>1319.2</v>
      </c>
      <c r="I24" s="143">
        <v>1319.2</v>
      </c>
      <c r="J24" s="143">
        <v>0</v>
      </c>
      <c r="K24" s="143">
        <v>0</v>
      </c>
      <c r="L24" s="143">
        <f>I24+J24</f>
        <v>1319.2</v>
      </c>
      <c r="M24" s="23">
        <f>N24+O24</f>
        <v>0</v>
      </c>
      <c r="N24" s="193">
        <v>0</v>
      </c>
      <c r="O24" s="295">
        <v>0</v>
      </c>
      <c r="P24" s="295">
        <v>0</v>
      </c>
      <c r="Q24" s="193">
        <f>N24+O24</f>
        <v>0</v>
      </c>
      <c r="R24" s="45">
        <v>0</v>
      </c>
      <c r="S24" s="31"/>
      <c r="T24" s="19"/>
      <c r="U24" s="19"/>
      <c r="V24" s="51" t="e">
        <f>(#REF!+#REF!+U24)*100/(#REF!+#REF!+T24)</f>
        <v>#REF!</v>
      </c>
      <c r="W24" s="54"/>
      <c r="X24" s="19"/>
      <c r="Y24" s="19"/>
      <c r="Z24" s="51" t="e">
        <f>(#REF!+#REF!+U24+Y24)*100/(#REF!+#REF!+T24+X24)</f>
        <v>#REF!</v>
      </c>
      <c r="AA24" s="54"/>
      <c r="AB24" s="54"/>
      <c r="AC24" s="54"/>
      <c r="AD24" s="51" t="e">
        <f>(#REF!+#REF!+U24+Y24+AC24)*100/(#REF!+#REF!+T24+X24+AB24)</f>
        <v>#REF!</v>
      </c>
      <c r="AE24" s="54"/>
      <c r="AF24" s="54"/>
      <c r="AG24" s="54"/>
      <c r="AH24" s="51" t="e">
        <f>(#REF!+#REF!+U24+Y24+AC24+AG24)*100/(#REF!+#REF!+T24+X24+AB24+AF24)</f>
        <v>#REF!</v>
      </c>
      <c r="AI24" s="94"/>
      <c r="AJ24" s="19"/>
      <c r="AK24" s="19"/>
      <c r="AL24" s="19" t="e">
        <f>(#REF!+#REF!+U24+Y24+AC24+AG24+AK24)*100/(#REF!+#REF!+T24+X24+AB24+AF24+AJ24)</f>
        <v>#REF!</v>
      </c>
      <c r="AM24" s="52"/>
      <c r="AN24" s="61"/>
      <c r="AO24" s="61"/>
      <c r="AP24" s="19" t="e">
        <f>(#REF!+#REF!+U24+Y24+AC24+AG24+AK24+AO24)*100/(#REF!+#REF!+T24+X24+AB24+AF24+AJ24+AN24)</f>
        <v>#REF!</v>
      </c>
      <c r="AQ24" s="54"/>
      <c r="AR24" s="54"/>
      <c r="AS24" s="54"/>
      <c r="AT24" s="51" t="e">
        <f>(#REF!+#REF!+U24+Y24+AC24+AG24+AK24+AO24+AS24)*100/(#REF!+#REF!+T24+X24+AB24+AF24+AJ24+AN24+AR24)</f>
        <v>#REF!</v>
      </c>
      <c r="AU24" s="54"/>
      <c r="AV24" s="54"/>
      <c r="AW24" s="54"/>
      <c r="AX24" s="51" t="e">
        <f>(#REF!+#REF!+U24+Y24+AC24+AG24+AK24+AO24+AS24+AW24)*100/(#REF!+#REF!+T24+X24+AB24+AF24+AJ24+AN24+AR24+AV24)</f>
        <v>#REF!</v>
      </c>
      <c r="AY24" s="54"/>
      <c r="AZ24" s="54"/>
      <c r="BA24" s="54"/>
      <c r="BB24" s="51" t="e">
        <f>(#REF!+#REF!+U24+Y24+AC24+AG24+AK24+AO24+AS24+AW24+BA24)*100/(#REF!+#REF!+T24+X24+AB24+AF24+AJ24+AN24+AR24+AV24+AZ24)</f>
        <v>#REF!</v>
      </c>
      <c r="BC24" s="54"/>
      <c r="BD24" s="54"/>
      <c r="BE24" s="54"/>
      <c r="BF24" s="51" t="e">
        <f>(#REF!+#REF!+U24+Y24+AC24+AG24+AK24+AO24+AS24+AW24+BA24+BE24)*100/(#REF!+#REF!+T24+X24+AB24+AF24+AJ24+AN24+AR24+AV24+AZ24+BD24)</f>
        <v>#REF!</v>
      </c>
      <c r="BG24" s="16" t="e">
        <f>#REF!+#REF!+T24+X24+AB24+AF24</f>
        <v>#REF!</v>
      </c>
      <c r="BH24" s="16" t="e">
        <f>#REF!+#REF!+U24+Y24+AC24+AG24</f>
        <v>#REF!</v>
      </c>
    </row>
    <row r="25" spans="1:63" s="240" customFormat="1" ht="24" customHeight="1">
      <c r="A25" s="253"/>
      <c r="B25" s="250" t="s">
        <v>344</v>
      </c>
      <c r="C25" s="87"/>
      <c r="D25" s="277"/>
      <c r="E25" s="277"/>
      <c r="F25" s="87"/>
      <c r="G25" s="87"/>
      <c r="H25" s="244">
        <f>H23+H24</f>
        <v>28031.9</v>
      </c>
      <c r="I25" s="244">
        <f>SUM(I23:I24)</f>
        <v>27546.600000000002</v>
      </c>
      <c r="J25" s="244">
        <f>SUM(J23:J24)</f>
        <v>485.3</v>
      </c>
      <c r="K25" s="244">
        <f>SUM(K23:K24)</f>
        <v>0</v>
      </c>
      <c r="L25" s="244">
        <f>I25+J25+K25</f>
        <v>28031.9</v>
      </c>
      <c r="M25" s="244">
        <f>SUM(M23:M24)</f>
        <v>26942.300000000003</v>
      </c>
      <c r="N25" s="244">
        <f>SUM(N23:N24)</f>
        <v>26622.4</v>
      </c>
      <c r="O25" s="244">
        <f>SUM(O23:O24)</f>
        <v>319.9</v>
      </c>
      <c r="P25" s="244">
        <f>SUM(P23:P24)</f>
        <v>0</v>
      </c>
      <c r="Q25" s="244">
        <f>SUM(Q23:Q24)</f>
        <v>26942.300000000003</v>
      </c>
      <c r="R25" s="244"/>
      <c r="S25" s="92"/>
      <c r="T25" s="92">
        <f aca="true" t="shared" si="7" ref="T25:BE25">SUM(T23:T24)</f>
        <v>0</v>
      </c>
      <c r="U25" s="92">
        <f t="shared" si="7"/>
        <v>0</v>
      </c>
      <c r="V25" s="92"/>
      <c r="W25" s="92"/>
      <c r="X25" s="92">
        <f t="shared" si="7"/>
        <v>0</v>
      </c>
      <c r="Y25" s="92">
        <f t="shared" si="7"/>
        <v>0</v>
      </c>
      <c r="Z25" s="92"/>
      <c r="AA25" s="92"/>
      <c r="AB25" s="92">
        <f t="shared" si="7"/>
        <v>0</v>
      </c>
      <c r="AC25" s="92">
        <f t="shared" si="7"/>
        <v>0</v>
      </c>
      <c r="AD25" s="92"/>
      <c r="AE25" s="92"/>
      <c r="AF25" s="92">
        <f t="shared" si="7"/>
        <v>0</v>
      </c>
      <c r="AG25" s="92">
        <f t="shared" si="7"/>
        <v>0</v>
      </c>
      <c r="AH25" s="92"/>
      <c r="AI25" s="92"/>
      <c r="AJ25" s="92">
        <f t="shared" si="7"/>
        <v>0</v>
      </c>
      <c r="AK25" s="92">
        <f t="shared" si="7"/>
        <v>0</v>
      </c>
      <c r="AL25" s="92"/>
      <c r="AM25" s="92"/>
      <c r="AN25" s="92">
        <f t="shared" si="7"/>
        <v>0</v>
      </c>
      <c r="AO25" s="92">
        <f t="shared" si="7"/>
        <v>0</v>
      </c>
      <c r="AP25" s="92"/>
      <c r="AQ25" s="92"/>
      <c r="AR25" s="92">
        <f t="shared" si="7"/>
        <v>0</v>
      </c>
      <c r="AS25" s="92">
        <f t="shared" si="7"/>
        <v>0</v>
      </c>
      <c r="AT25" s="92"/>
      <c r="AU25" s="92"/>
      <c r="AV25" s="92">
        <f t="shared" si="7"/>
        <v>0</v>
      </c>
      <c r="AW25" s="92">
        <f t="shared" si="7"/>
        <v>0</v>
      </c>
      <c r="AX25" s="92"/>
      <c r="AY25" s="92"/>
      <c r="AZ25" s="92">
        <f t="shared" si="7"/>
        <v>0</v>
      </c>
      <c r="BA25" s="92">
        <f t="shared" si="7"/>
        <v>0</v>
      </c>
      <c r="BB25" s="92"/>
      <c r="BC25" s="92"/>
      <c r="BD25" s="92">
        <f t="shared" si="7"/>
        <v>0</v>
      </c>
      <c r="BE25" s="92">
        <f t="shared" si="7"/>
        <v>0</v>
      </c>
      <c r="BF25" s="92"/>
      <c r="BG25" s="90" t="e">
        <f>#REF!+#REF!+T25+X25+AB25+AF25</f>
        <v>#REF!</v>
      </c>
      <c r="BH25" s="90" t="e">
        <f>#REF!+#REF!+U25+Y25+AC25+AG25</f>
        <v>#REF!</v>
      </c>
      <c r="BI25" s="299"/>
      <c r="BK25" s="266"/>
    </row>
    <row r="26" spans="1:60" ht="50.25" customHeight="1">
      <c r="A26" s="67" t="s">
        <v>25</v>
      </c>
      <c r="B26" s="68" t="s">
        <v>221</v>
      </c>
      <c r="C26" s="8" t="s">
        <v>222</v>
      </c>
      <c r="D26" s="162" t="s">
        <v>223</v>
      </c>
      <c r="E26" s="162" t="s">
        <v>370</v>
      </c>
      <c r="F26" s="33"/>
      <c r="G26" s="13"/>
      <c r="H26" s="63">
        <v>0</v>
      </c>
      <c r="I26" s="143"/>
      <c r="J26" s="143"/>
      <c r="K26" s="143"/>
      <c r="L26" s="143"/>
      <c r="M26" s="23"/>
      <c r="N26" s="23"/>
      <c r="O26" s="23"/>
      <c r="P26" s="23"/>
      <c r="Q26" s="193"/>
      <c r="R26" s="45"/>
      <c r="S26" s="31"/>
      <c r="T26" s="19"/>
      <c r="U26" s="19"/>
      <c r="V26" s="51" t="e">
        <f>(#REF!+#REF!+U26)*100/(#REF!+#REF!+T26)</f>
        <v>#REF!</v>
      </c>
      <c r="W26" s="54"/>
      <c r="X26" s="19"/>
      <c r="Y26" s="19"/>
      <c r="Z26" s="51" t="e">
        <f>(#REF!+#REF!+U26+Y26)*100/(#REF!+#REF!+T26+X26)</f>
        <v>#REF!</v>
      </c>
      <c r="AA26" s="54"/>
      <c r="AB26" s="54"/>
      <c r="AC26" s="54"/>
      <c r="AD26" s="51" t="e">
        <f>(#REF!+#REF!+U26+Y26+AC26)*100/(#REF!+#REF!+T26+X26+AB26)</f>
        <v>#REF!</v>
      </c>
      <c r="AE26" s="54"/>
      <c r="AF26" s="54"/>
      <c r="AG26" s="54"/>
      <c r="AH26" s="51" t="e">
        <f>(#REF!+#REF!+U26+Y26+AC26+AG26)*100/(#REF!+#REF!+T26+X26+AB26+AF26)</f>
        <v>#REF!</v>
      </c>
      <c r="AI26" s="94"/>
      <c r="AJ26" s="19"/>
      <c r="AK26" s="19"/>
      <c r="AL26" s="19" t="e">
        <f>(#REF!+#REF!+U26+Y26+AC26+AG26+AK26)*100/(#REF!+#REF!+T26+X26+AB26+AF26+AJ26)</f>
        <v>#REF!</v>
      </c>
      <c r="AM26" s="54"/>
      <c r="AN26" s="19"/>
      <c r="AO26" s="19"/>
      <c r="AP26" s="19" t="e">
        <f>(#REF!+#REF!+U26+Y26+AC26+AG26+AK26+AO26)*100/(#REF!+#REF!+T26+X26+AB26+AF26+AJ26+AN26)</f>
        <v>#REF!</v>
      </c>
      <c r="AQ26" s="54"/>
      <c r="AR26" s="54"/>
      <c r="AS26" s="54"/>
      <c r="AT26" s="51" t="e">
        <f>(#REF!+#REF!+U26+Y26+AC26+AG26+AK26+AO26+AS26)*100/(#REF!+#REF!+T26+X26+AB26+AF26+AJ26+AN26+AR26)</f>
        <v>#REF!</v>
      </c>
      <c r="AU26" s="54"/>
      <c r="AV26" s="54"/>
      <c r="AW26" s="54"/>
      <c r="AX26" s="51" t="e">
        <f>(#REF!+#REF!+U26+Y26+AC26+AG26+AK26+AO26+AS26+AW26)*100/(#REF!+#REF!+T26+X26+AB26+AF26+AJ26+AN26+AR26+AV26)</f>
        <v>#REF!</v>
      </c>
      <c r="AY26" s="54"/>
      <c r="AZ26" s="54"/>
      <c r="BA26" s="54"/>
      <c r="BB26" s="51" t="e">
        <f>(#REF!+#REF!+U26+Y26+AC26+AG26+AK26+AO26+AS26+AW26+BA26)*100/(#REF!+#REF!+T26+X26+AB26+AF26+AJ26+AN26+AR26+AV26+AZ26)</f>
        <v>#REF!</v>
      </c>
      <c r="BC26" s="54"/>
      <c r="BD26" s="54"/>
      <c r="BE26" s="54"/>
      <c r="BF26" s="51" t="e">
        <f>(#REF!+#REF!+U26+Y26+AC26+AG26+AK26+AO26+AS26+AW26+BA26+BE26)*100/(#REF!+#REF!+T26+X26+AB26+AF26+AJ26+AN26+AR26+AV26+AZ26+BD26)</f>
        <v>#REF!</v>
      </c>
      <c r="BG26" s="16" t="e">
        <f>#REF!+#REF!+T26+X26+AB26+AF26</f>
        <v>#REF!</v>
      </c>
      <c r="BH26" s="16" t="e">
        <f>#REF!+#REF!+U26+Y26+AC26+AG26</f>
        <v>#REF!</v>
      </c>
    </row>
    <row r="27" spans="1:63" s="83" customFormat="1" ht="12">
      <c r="A27" s="81"/>
      <c r="B27" s="84" t="s">
        <v>344</v>
      </c>
      <c r="C27" s="80"/>
      <c r="D27" s="163"/>
      <c r="E27" s="163"/>
      <c r="F27" s="80"/>
      <c r="G27" s="80"/>
      <c r="H27" s="79">
        <f>SUM(H26)</f>
        <v>0</v>
      </c>
      <c r="I27" s="79">
        <f aca="true" t="shared" si="8" ref="I27:R27">SUM(I26)</f>
        <v>0</v>
      </c>
      <c r="J27" s="79">
        <f t="shared" si="8"/>
        <v>0</v>
      </c>
      <c r="K27" s="79"/>
      <c r="L27" s="79">
        <f t="shared" si="8"/>
        <v>0</v>
      </c>
      <c r="M27" s="79">
        <f t="shared" si="8"/>
        <v>0</v>
      </c>
      <c r="N27" s="79">
        <f t="shared" si="8"/>
        <v>0</v>
      </c>
      <c r="O27" s="79">
        <f t="shared" si="8"/>
        <v>0</v>
      </c>
      <c r="P27" s="79"/>
      <c r="Q27" s="79">
        <f t="shared" si="8"/>
        <v>0</v>
      </c>
      <c r="R27" s="79">
        <f t="shared" si="8"/>
        <v>0</v>
      </c>
      <c r="S27" s="55"/>
      <c r="T27" s="55">
        <f aca="true" t="shared" si="9" ref="T27:BE27">SUM(T26)</f>
        <v>0</v>
      </c>
      <c r="U27" s="55">
        <f t="shared" si="9"/>
        <v>0</v>
      </c>
      <c r="V27" s="55"/>
      <c r="W27" s="55"/>
      <c r="X27" s="55">
        <f t="shared" si="9"/>
        <v>0</v>
      </c>
      <c r="Y27" s="55">
        <f t="shared" si="9"/>
        <v>0</v>
      </c>
      <c r="Z27" s="55"/>
      <c r="AA27" s="55"/>
      <c r="AB27" s="55">
        <f t="shared" si="9"/>
        <v>0</v>
      </c>
      <c r="AC27" s="55">
        <f t="shared" si="9"/>
        <v>0</v>
      </c>
      <c r="AD27" s="55"/>
      <c r="AE27" s="55"/>
      <c r="AF27" s="55">
        <f t="shared" si="9"/>
        <v>0</v>
      </c>
      <c r="AG27" s="55">
        <f t="shared" si="9"/>
        <v>0</v>
      </c>
      <c r="AH27" s="55"/>
      <c r="AI27" s="55"/>
      <c r="AJ27" s="55">
        <f t="shared" si="9"/>
        <v>0</v>
      </c>
      <c r="AK27" s="55">
        <f t="shared" si="9"/>
        <v>0</v>
      </c>
      <c r="AL27" s="55"/>
      <c r="AM27" s="55"/>
      <c r="AN27" s="55">
        <f t="shared" si="9"/>
        <v>0</v>
      </c>
      <c r="AO27" s="55">
        <f t="shared" si="9"/>
        <v>0</v>
      </c>
      <c r="AP27" s="55"/>
      <c r="AQ27" s="55"/>
      <c r="AR27" s="55">
        <f t="shared" si="9"/>
        <v>0</v>
      </c>
      <c r="AS27" s="55">
        <f t="shared" si="9"/>
        <v>0</v>
      </c>
      <c r="AT27" s="55"/>
      <c r="AU27" s="55"/>
      <c r="AV27" s="55">
        <f t="shared" si="9"/>
        <v>0</v>
      </c>
      <c r="AW27" s="55">
        <f t="shared" si="9"/>
        <v>0</v>
      </c>
      <c r="AX27" s="55"/>
      <c r="AY27" s="55"/>
      <c r="AZ27" s="55">
        <f t="shared" si="9"/>
        <v>0</v>
      </c>
      <c r="BA27" s="55">
        <f t="shared" si="9"/>
        <v>0</v>
      </c>
      <c r="BB27" s="55"/>
      <c r="BC27" s="55"/>
      <c r="BD27" s="55">
        <f t="shared" si="9"/>
        <v>0</v>
      </c>
      <c r="BE27" s="55">
        <f t="shared" si="9"/>
        <v>0</v>
      </c>
      <c r="BF27" s="55"/>
      <c r="BG27" s="16" t="e">
        <f>#REF!+#REF!+T27+X27+AB27+AF27</f>
        <v>#REF!</v>
      </c>
      <c r="BH27" s="16" t="e">
        <f>#REF!+#REF!+U27+Y27+AC27+AG27</f>
        <v>#REF!</v>
      </c>
      <c r="BI27" s="298"/>
      <c r="BK27" s="36"/>
    </row>
    <row r="28" spans="1:60" ht="43.5" customHeight="1">
      <c r="A28" s="338" t="s">
        <v>27</v>
      </c>
      <c r="B28" s="338" t="s">
        <v>28</v>
      </c>
      <c r="C28" s="217" t="s">
        <v>9</v>
      </c>
      <c r="D28" s="162" t="s">
        <v>216</v>
      </c>
      <c r="E28" s="162" t="s">
        <v>472</v>
      </c>
      <c r="F28" s="33" t="s">
        <v>563</v>
      </c>
      <c r="G28" s="181">
        <v>11</v>
      </c>
      <c r="H28" s="80">
        <f>L28</f>
        <v>214.2</v>
      </c>
      <c r="I28" s="142">
        <v>208</v>
      </c>
      <c r="J28" s="142">
        <v>6.2</v>
      </c>
      <c r="K28" s="142">
        <v>0</v>
      </c>
      <c r="L28" s="142">
        <f>I28+J28</f>
        <v>214.2</v>
      </c>
      <c r="M28" s="23">
        <f>Q28</f>
        <v>257.7</v>
      </c>
      <c r="N28" s="193">
        <v>254.5</v>
      </c>
      <c r="O28" s="310">
        <f>2.4+0.8</f>
        <v>3.2</v>
      </c>
      <c r="P28" s="310">
        <v>0</v>
      </c>
      <c r="Q28" s="193">
        <f>N28+O28</f>
        <v>257.7</v>
      </c>
      <c r="R28" s="45">
        <v>12</v>
      </c>
      <c r="S28" s="54"/>
      <c r="T28" s="54"/>
      <c r="U28" s="54"/>
      <c r="V28" s="51" t="e">
        <f>(#REF!+#REF!+U28)*100/(#REF!+#REF!+T28)</f>
        <v>#REF!</v>
      </c>
      <c r="W28" s="54"/>
      <c r="X28" s="19"/>
      <c r="Y28" s="19"/>
      <c r="Z28" s="51" t="e">
        <f>(#REF!+#REF!+U28+Y28)*100/(#REF!+#REF!+T28+X28)</f>
        <v>#REF!</v>
      </c>
      <c r="AA28" s="94"/>
      <c r="AB28" s="94"/>
      <c r="AC28" s="94"/>
      <c r="AD28" s="51" t="e">
        <f>(#REF!+#REF!+U28+Y28+AC28)*100/(#REF!+#REF!+T28+X28+AB28)</f>
        <v>#REF!</v>
      </c>
      <c r="AE28" s="94"/>
      <c r="AF28" s="94"/>
      <c r="AG28" s="94"/>
      <c r="AH28" s="51" t="e">
        <f>(#REF!+#REF!+U28+Y28+AC28+AG28)*100/(#REF!+#REF!+T28+X28+AB28+AF28)</f>
        <v>#REF!</v>
      </c>
      <c r="AI28" s="94"/>
      <c r="AJ28" s="19"/>
      <c r="AK28" s="19"/>
      <c r="AL28" s="19" t="e">
        <f>(#REF!+#REF!+U28+Y28+AC28+AG28+AK28)*100/(#REF!+#REF!+T28+X28+AB28+AF28+AJ28)</f>
        <v>#REF!</v>
      </c>
      <c r="AM28" s="104"/>
      <c r="AN28" s="103"/>
      <c r="AO28" s="103"/>
      <c r="AP28" s="19" t="e">
        <f>(#REF!+#REF!+U28+Y28+AC28+AG28+AK28+AO28)*100/(#REF!+#REF!+T28+X28+AB28+AF28+AJ28+AN28)</f>
        <v>#REF!</v>
      </c>
      <c r="AQ28" s="48"/>
      <c r="AR28" s="104"/>
      <c r="AS28" s="104"/>
      <c r="AT28" s="51" t="e">
        <f>(#REF!+#REF!+U28+Y28+AC28+AG28+AK28+AO28+AS28)*100/(#REF!+#REF!+T28+X28+AB28+AF28+AJ28+AN28+AR28)</f>
        <v>#REF!</v>
      </c>
      <c r="AU28" s="110"/>
      <c r="AV28" s="110"/>
      <c r="AW28" s="110"/>
      <c r="AX28" s="51" t="e">
        <f>(#REF!+#REF!+U28+Y28+AC28+AG28+AK28+AO28+AS28+AW28)*100/(#REF!+#REF!+T28+X28+AB28+AF28+AJ28+AN28+AR28+AV28)</f>
        <v>#REF!</v>
      </c>
      <c r="AY28" s="110"/>
      <c r="AZ28" s="110"/>
      <c r="BA28" s="110"/>
      <c r="BB28" s="51" t="e">
        <f>(#REF!+#REF!+U28+Y28+AC28+AG28+AK28+AO28+AS28+AW28+BA28)*100/(#REF!+#REF!+T28+X28+AB28+AF28+AJ28+AN28+AR28+AV28+AZ28)</f>
        <v>#REF!</v>
      </c>
      <c r="BC28" s="110"/>
      <c r="BD28" s="110"/>
      <c r="BE28" s="110"/>
      <c r="BF28" s="51" t="e">
        <f>(#REF!+#REF!+U28+Y28+AC28+AG28+AK28+AO28+AS28+AW28+BA28+BE28)*100/(#REF!+#REF!+T28+X28+AB28+AF28+AJ28+AN28+AR28+AV28+AZ28+BD28)</f>
        <v>#REF!</v>
      </c>
      <c r="BG28" s="98" t="e">
        <f>#REF!+#REF!+T28+X28+AB28+AF28</f>
        <v>#REF!</v>
      </c>
      <c r="BH28" s="98" t="e">
        <f>#REF!+#REF!+U28+Y28+AC28+AG28</f>
        <v>#REF!</v>
      </c>
    </row>
    <row r="29" spans="1:60" ht="38.25" customHeight="1">
      <c r="A29" s="339"/>
      <c r="B29" s="339"/>
      <c r="C29" s="220" t="s">
        <v>196</v>
      </c>
      <c r="D29" s="351" t="s">
        <v>209</v>
      </c>
      <c r="E29" s="165"/>
      <c r="F29" s="69" t="s">
        <v>568</v>
      </c>
      <c r="G29" s="39">
        <v>4</v>
      </c>
      <c r="H29" s="76">
        <f>L29</f>
        <v>129.6</v>
      </c>
      <c r="I29" s="20">
        <v>126</v>
      </c>
      <c r="J29" s="20">
        <v>3.6</v>
      </c>
      <c r="K29" s="20">
        <v>0</v>
      </c>
      <c r="L29" s="20">
        <f>J29+I29</f>
        <v>129.6</v>
      </c>
      <c r="M29" s="23">
        <f>Q29</f>
        <v>101.1</v>
      </c>
      <c r="N29" s="193">
        <v>100.1</v>
      </c>
      <c r="O29" s="310">
        <v>1</v>
      </c>
      <c r="P29" s="310">
        <v>0</v>
      </c>
      <c r="Q29" s="193">
        <f>N29+O29</f>
        <v>101.1</v>
      </c>
      <c r="R29" s="45">
        <v>3</v>
      </c>
      <c r="S29" s="54"/>
      <c r="T29" s="54"/>
      <c r="U29" s="54"/>
      <c r="V29" s="51" t="e">
        <f>(#REF!+#REF!+U29)*100/(#REF!+#REF!+T29)</f>
        <v>#REF!</v>
      </c>
      <c r="W29" s="54"/>
      <c r="X29" s="19"/>
      <c r="Y29" s="19"/>
      <c r="Z29" s="51" t="e">
        <f>(#REF!+#REF!+U29+Y29)*100/(#REF!+#REF!+T29+X29)</f>
        <v>#REF!</v>
      </c>
      <c r="AA29" s="54"/>
      <c r="AB29" s="54"/>
      <c r="AC29" s="54"/>
      <c r="AD29" s="51" t="e">
        <f>(#REF!+#REF!+U29+Y29+AC29)*100/(#REF!+#REF!+T29+X29+AB29)</f>
        <v>#REF!</v>
      </c>
      <c r="AE29" s="94"/>
      <c r="AF29" s="94"/>
      <c r="AG29" s="94"/>
      <c r="AH29" s="51" t="e">
        <f>(#REF!+#REF!+U29+Y29+AC29+AG29)*100/(#REF!+#REF!+T29+X29+AB29+AF29)</f>
        <v>#REF!</v>
      </c>
      <c r="AI29" s="94"/>
      <c r="AJ29" s="19"/>
      <c r="AK29" s="19"/>
      <c r="AL29" s="19" t="e">
        <f>(#REF!+#REF!+U29+Y29+AC29+AG29+AK29)*100/(#REF!+#REF!+T29+X29+AB29+AF29+AJ29)</f>
        <v>#REF!</v>
      </c>
      <c r="AM29" s="48"/>
      <c r="AN29" s="47"/>
      <c r="AO29" s="47"/>
      <c r="AP29" s="19" t="e">
        <f>(#REF!+#REF!+U29+Y29+AC29+AG29+AK29+AO29)*100/(#REF!+#REF!+T29+X29+AB29+AF29+AJ29+AN29)</f>
        <v>#REF!</v>
      </c>
      <c r="AQ29" s="54"/>
      <c r="AR29" s="54"/>
      <c r="AS29" s="54"/>
      <c r="AT29" s="51" t="e">
        <f>(#REF!+#REF!+U29+Y29+AC29+AG29+AK29+AO29+AS29)*100/(#REF!+#REF!+T29+X29+AB29+AF29+AJ29+AN29+AR29)</f>
        <v>#REF!</v>
      </c>
      <c r="AU29" s="54"/>
      <c r="AV29" s="54"/>
      <c r="AW29" s="54"/>
      <c r="AX29" s="51" t="e">
        <f>(#REF!+#REF!+U29+Y29+AC29+AG29+AK29+AO29+AS29+AW29)*100/(#REF!+#REF!+T29+X29+AB29+AF29+AJ29+AN29+AR29+AV29)</f>
        <v>#REF!</v>
      </c>
      <c r="AY29" s="9"/>
      <c r="AZ29" s="9"/>
      <c r="BA29" s="9"/>
      <c r="BB29" s="51" t="e">
        <f>(#REF!+#REF!+U29+Y29+AC29+AG29+AK29+AO29+AS29+AW29+BA29)*100/(#REF!+#REF!+T29+X29+AB29+AF29+AJ29+AN29+AR29+AV29+AZ29)</f>
        <v>#REF!</v>
      </c>
      <c r="BC29" s="110"/>
      <c r="BD29" s="110"/>
      <c r="BE29" s="110"/>
      <c r="BF29" s="51" t="e">
        <f>(#REF!+#REF!+U29+Y29+AC29+AG29+AK29+AO29+AS29+AW29+BA29+BE29)*100/(#REF!+#REF!+T29+X29+AB29+AF29+AJ29+AN29+AR29+AV29+AZ29+BD29)</f>
        <v>#REF!</v>
      </c>
      <c r="BG29" s="16" t="e">
        <f>#REF!+#REF!+T29+X29+AB29+AF29</f>
        <v>#REF!</v>
      </c>
      <c r="BH29" s="16" t="e">
        <f>#REF!+#REF!+U29+Y29+AC29+AG29</f>
        <v>#REF!</v>
      </c>
    </row>
    <row r="30" spans="1:60" ht="30" customHeight="1">
      <c r="A30" s="339"/>
      <c r="B30" s="339"/>
      <c r="C30" s="220" t="s">
        <v>197</v>
      </c>
      <c r="D30" s="352"/>
      <c r="E30" s="167" t="s">
        <v>476</v>
      </c>
      <c r="F30" s="69" t="s">
        <v>569</v>
      </c>
      <c r="G30" s="206" t="s">
        <v>570</v>
      </c>
      <c r="H30" s="76">
        <f>L30</f>
        <v>8.4</v>
      </c>
      <c r="I30" s="20">
        <v>8.1</v>
      </c>
      <c r="J30" s="20">
        <v>0.3</v>
      </c>
      <c r="K30" s="20">
        <v>0</v>
      </c>
      <c r="L30" s="20">
        <f>J30+I30</f>
        <v>8.4</v>
      </c>
      <c r="M30" s="23">
        <f>Q30</f>
        <v>7.8</v>
      </c>
      <c r="N30" s="193">
        <v>7.6</v>
      </c>
      <c r="O30" s="310">
        <v>0.2</v>
      </c>
      <c r="P30" s="310">
        <v>0</v>
      </c>
      <c r="Q30" s="193">
        <f>N30+O30</f>
        <v>7.8</v>
      </c>
      <c r="R30" s="45">
        <v>11</v>
      </c>
      <c r="S30" s="31"/>
      <c r="T30" s="19"/>
      <c r="U30" s="19"/>
      <c r="V30" s="51" t="e">
        <f>(#REF!+#REF!+U30)*100/(#REF!+#REF!+T30)</f>
        <v>#REF!</v>
      </c>
      <c r="W30" s="54"/>
      <c r="X30" s="19"/>
      <c r="Y30" s="19"/>
      <c r="Z30" s="51" t="e">
        <f>(#REF!+#REF!+U30+Y30)*100/(#REF!+#REF!+T30+X30)</f>
        <v>#REF!</v>
      </c>
      <c r="AA30" s="54"/>
      <c r="AB30" s="54"/>
      <c r="AC30" s="54"/>
      <c r="AD30" s="51" t="e">
        <f>(#REF!+#REF!+U30+Y30+AC30)*100/(#REF!+#REF!+T30+X30+AB30)</f>
        <v>#REF!</v>
      </c>
      <c r="AE30" s="94"/>
      <c r="AF30" s="94"/>
      <c r="AG30" s="94"/>
      <c r="AH30" s="51" t="e">
        <f>(#REF!+#REF!+U30+Y30+AC30+AG30)*100/(#REF!+#REF!+T30+X30+AB30+AF30)</f>
        <v>#REF!</v>
      </c>
      <c r="AI30" s="94"/>
      <c r="AJ30" s="19"/>
      <c r="AK30" s="19"/>
      <c r="AL30" s="19" t="e">
        <f>(#REF!+#REF!+U30+Y30+AC30+AG30+AK30)*100/(#REF!+#REF!+T30+X30+AB30+AF30+AJ30)</f>
        <v>#REF!</v>
      </c>
      <c r="AM30" s="48"/>
      <c r="AN30" s="47"/>
      <c r="AO30" s="47"/>
      <c r="AP30" s="19" t="e">
        <f>(#REF!+#REF!+U30+Y30+AC30+AG30+AK30+AO30)*100/(#REF!+#REF!+T30+X30+AB30+AF30+AJ30+AN30)</f>
        <v>#REF!</v>
      </c>
      <c r="AQ30" s="54"/>
      <c r="AR30" s="54"/>
      <c r="AS30" s="54"/>
      <c r="AT30" s="51" t="e">
        <f>(#REF!+#REF!+U30+Y30+AC30+AG30+AK30+AO30+AS30)*100/(#REF!+#REF!+T30+X30+AB30+AF30+AJ30+AN30+AR30)</f>
        <v>#REF!</v>
      </c>
      <c r="AU30" s="54"/>
      <c r="AV30" s="54"/>
      <c r="AW30" s="54"/>
      <c r="AX30" s="51" t="e">
        <f>(#REF!+#REF!+U30+Y30+AC30+AG30+AK30+AO30+AS30+AW30)*100/(#REF!+#REF!+T30+X30+AB30+AF30+AJ30+AN30+AR30+AV30)</f>
        <v>#REF!</v>
      </c>
      <c r="AY30" s="110"/>
      <c r="AZ30" s="110"/>
      <c r="BA30" s="110"/>
      <c r="BB30" s="51" t="e">
        <f>(#REF!+#REF!+U30+Y30+AC30+AG30+AK30+AO30+AS30+AW30+BA30)*100/(#REF!+#REF!+T30+X30+AB30+AF30+AJ30+AN30+AR30+AV30+AZ30)</f>
        <v>#REF!</v>
      </c>
      <c r="BC30" s="110"/>
      <c r="BD30" s="110"/>
      <c r="BE30" s="110"/>
      <c r="BF30" s="51" t="e">
        <f>(#REF!+#REF!+U30+Y30+AC30+AG30+AK30+AO30+AS30+AW30+BA30+BE30)*100/(#REF!+#REF!+T30+X30+AB30+AF30+AJ30+AN30+AR30+AV30+AZ30+BD30)</f>
        <v>#REF!</v>
      </c>
      <c r="BG30" s="16" t="e">
        <f>#REF!+#REF!+T30+X30+AB30+AF30</f>
        <v>#REF!</v>
      </c>
      <c r="BH30" s="16" t="e">
        <f>#REF!+#REF!+U30+Y30+AC30+AG30</f>
        <v>#REF!</v>
      </c>
    </row>
    <row r="31" spans="1:60" ht="34.5" customHeight="1">
      <c r="A31" s="340"/>
      <c r="B31" s="340"/>
      <c r="C31" s="220" t="s">
        <v>198</v>
      </c>
      <c r="D31" s="353"/>
      <c r="E31" s="166"/>
      <c r="F31" s="206">
        <v>0.58746</v>
      </c>
      <c r="G31" s="39">
        <v>11</v>
      </c>
      <c r="H31" s="76">
        <f>L31</f>
        <v>78.5</v>
      </c>
      <c r="I31" s="20">
        <v>77.6</v>
      </c>
      <c r="J31" s="20">
        <v>0.9</v>
      </c>
      <c r="K31" s="20">
        <v>0</v>
      </c>
      <c r="L31" s="20">
        <f>J31+I31</f>
        <v>78.5</v>
      </c>
      <c r="M31" s="23">
        <f>Q31</f>
        <v>53.300000000000004</v>
      </c>
      <c r="N31" s="193">
        <v>52.6</v>
      </c>
      <c r="O31" s="310">
        <v>0.7</v>
      </c>
      <c r="P31" s="310">
        <v>0</v>
      </c>
      <c r="Q31" s="193">
        <f>N31+O31</f>
        <v>53.300000000000004</v>
      </c>
      <c r="R31" s="45">
        <v>11</v>
      </c>
      <c r="S31" s="54"/>
      <c r="T31" s="54"/>
      <c r="U31" s="54"/>
      <c r="V31" s="51" t="e">
        <f>(#REF!+#REF!+U31)*100/(#REF!+#REF!+T31)</f>
        <v>#REF!</v>
      </c>
      <c r="W31" s="54"/>
      <c r="X31" s="19"/>
      <c r="Y31" s="19"/>
      <c r="Z31" s="51" t="e">
        <f>(#REF!+#REF!+U31+Y31)*100/(#REF!+#REF!+T31+X31)</f>
        <v>#REF!</v>
      </c>
      <c r="AA31" s="94"/>
      <c r="AB31" s="94"/>
      <c r="AC31" s="94"/>
      <c r="AD31" s="51" t="e">
        <f>(#REF!+#REF!+U31+Y31+AC31)*100/(#REF!+#REF!+T31+X31+AB31)</f>
        <v>#REF!</v>
      </c>
      <c r="AE31" s="94"/>
      <c r="AF31" s="94"/>
      <c r="AG31" s="94"/>
      <c r="AH31" s="51" t="e">
        <f>(#REF!+#REF!+U31+Y31+AC31+AG31)*100/(#REF!+#REF!+T31+X31+AB31+AF31)</f>
        <v>#REF!</v>
      </c>
      <c r="AI31" s="94"/>
      <c r="AJ31" s="19"/>
      <c r="AK31" s="19"/>
      <c r="AL31" s="19" t="e">
        <f>(#REF!+#REF!+U31+Y31+AC31+AG31+AK31)*100/(#REF!+#REF!+T31+X31+AB31+AF31+AJ31)</f>
        <v>#REF!</v>
      </c>
      <c r="AM31" s="104"/>
      <c r="AN31" s="103"/>
      <c r="AO31" s="103"/>
      <c r="AP31" s="19" t="e">
        <f>(#REF!+#REF!+U31+Y31+AC31+AG31+AK31+AO31)*100/(#REF!+#REF!+T31+X31+AB31+AF31+AJ31+AN31)</f>
        <v>#REF!</v>
      </c>
      <c r="AQ31" s="48"/>
      <c r="AR31" s="104"/>
      <c r="AS31" s="104"/>
      <c r="AT31" s="51" t="e">
        <f>(#REF!+#REF!+U31+Y31+AC31+AG31+AK31+AO31+AS31)*100/(#REF!+#REF!+T31+X31+AB31+AF31+AJ31+AN31+AR31)</f>
        <v>#REF!</v>
      </c>
      <c r="AU31" s="110"/>
      <c r="AV31" s="110"/>
      <c r="AW31" s="110"/>
      <c r="AX31" s="51" t="e">
        <f>(#REF!+#REF!+U31+Y31+AC31+AG31+AK31+AO31+AS31+AW31)*100/(#REF!+#REF!+T31+X31+AB31+AF31+AJ31+AN31+AR31+AV31)</f>
        <v>#REF!</v>
      </c>
      <c r="AY31" s="110"/>
      <c r="AZ31" s="110"/>
      <c r="BA31" s="110"/>
      <c r="BB31" s="51" t="e">
        <f>(#REF!+#REF!+U31+Y31+AC31+AG31+AK31+AO31+AS31+AW31+BA31)*100/(#REF!+#REF!+T31+X31+AB31+AF31+AJ31+AN31+AR31+AV31+AZ31)</f>
        <v>#REF!</v>
      </c>
      <c r="BC31" s="110"/>
      <c r="BD31" s="110"/>
      <c r="BE31" s="110"/>
      <c r="BF31" s="51" t="e">
        <f>(#REF!+#REF!+U31+Y31+AC31+AG31+AK31+AO31+AS31+AW31+BA31+BE31)*100/(#REF!+#REF!+T31+X31+AB31+AF31+AJ31+AN31+AR31+AV31+AZ31+BD31)</f>
        <v>#REF!</v>
      </c>
      <c r="BG31" s="16" t="e">
        <f>#REF!+#REF!+T31+X31+AB31+AF31</f>
        <v>#REF!</v>
      </c>
      <c r="BH31" s="16" t="e">
        <f>#REF!+#REF!+U31+Y31+AC31+AG31</f>
        <v>#REF!</v>
      </c>
    </row>
    <row r="32" spans="1:63" s="240" customFormat="1" ht="16.5" customHeight="1">
      <c r="A32" s="271"/>
      <c r="B32" s="272" t="s">
        <v>344</v>
      </c>
      <c r="C32" s="252"/>
      <c r="D32" s="288"/>
      <c r="E32" s="288"/>
      <c r="F32" s="252"/>
      <c r="G32" s="252"/>
      <c r="H32" s="252">
        <f>SUM(H28:H31)</f>
        <v>430.69999999999993</v>
      </c>
      <c r="I32" s="252">
        <f>SUM(I28:I31)</f>
        <v>419.70000000000005</v>
      </c>
      <c r="J32" s="252">
        <f>SUM(J28:J31)</f>
        <v>11.000000000000002</v>
      </c>
      <c r="K32" s="252">
        <f>SUM(K28:K31)</f>
        <v>0</v>
      </c>
      <c r="L32" s="252">
        <f>I32+J32+K32</f>
        <v>430.70000000000005</v>
      </c>
      <c r="M32" s="252">
        <f>SUM(M28:M31)</f>
        <v>419.9</v>
      </c>
      <c r="N32" s="252">
        <f>SUM(N28:N31)</f>
        <v>414.80000000000007</v>
      </c>
      <c r="O32" s="252">
        <f>SUM(O28:O31)</f>
        <v>5.1000000000000005</v>
      </c>
      <c r="P32" s="252">
        <f>SUM(P28:P31)</f>
        <v>0</v>
      </c>
      <c r="Q32" s="252">
        <f>SUM(Q28:Q31)</f>
        <v>419.9</v>
      </c>
      <c r="R32" s="252"/>
      <c r="S32" s="92"/>
      <c r="T32" s="92">
        <f aca="true" t="shared" si="10" ref="T32:BE32">SUM(T28:T31)</f>
        <v>0</v>
      </c>
      <c r="U32" s="92">
        <f t="shared" si="10"/>
        <v>0</v>
      </c>
      <c r="V32" s="92"/>
      <c r="W32" s="92"/>
      <c r="X32" s="92">
        <f t="shared" si="10"/>
        <v>0</v>
      </c>
      <c r="Y32" s="92">
        <f t="shared" si="10"/>
        <v>0</v>
      </c>
      <c r="Z32" s="92"/>
      <c r="AA32" s="92"/>
      <c r="AB32" s="92">
        <f t="shared" si="10"/>
        <v>0</v>
      </c>
      <c r="AC32" s="92">
        <f t="shared" si="10"/>
        <v>0</v>
      </c>
      <c r="AD32" s="92"/>
      <c r="AE32" s="92"/>
      <c r="AF32" s="92">
        <f t="shared" si="10"/>
        <v>0</v>
      </c>
      <c r="AG32" s="92">
        <f t="shared" si="10"/>
        <v>0</v>
      </c>
      <c r="AH32" s="92"/>
      <c r="AI32" s="92"/>
      <c r="AJ32" s="92">
        <f t="shared" si="10"/>
        <v>0</v>
      </c>
      <c r="AK32" s="92">
        <f t="shared" si="10"/>
        <v>0</v>
      </c>
      <c r="AL32" s="92"/>
      <c r="AM32" s="92"/>
      <c r="AN32" s="92">
        <f t="shared" si="10"/>
        <v>0</v>
      </c>
      <c r="AO32" s="92">
        <f t="shared" si="10"/>
        <v>0</v>
      </c>
      <c r="AP32" s="92"/>
      <c r="AQ32" s="92"/>
      <c r="AR32" s="92">
        <f t="shared" si="10"/>
        <v>0</v>
      </c>
      <c r="AS32" s="92">
        <f t="shared" si="10"/>
        <v>0</v>
      </c>
      <c r="AT32" s="92"/>
      <c r="AU32" s="92">
        <f t="shared" si="10"/>
        <v>0</v>
      </c>
      <c r="AV32" s="92">
        <f t="shared" si="10"/>
        <v>0</v>
      </c>
      <c r="AW32" s="92">
        <f t="shared" si="10"/>
        <v>0</v>
      </c>
      <c r="AX32" s="92" t="e">
        <f t="shared" si="10"/>
        <v>#REF!</v>
      </c>
      <c r="AY32" s="92">
        <f t="shared" si="10"/>
        <v>0</v>
      </c>
      <c r="AZ32" s="92">
        <f t="shared" si="10"/>
        <v>0</v>
      </c>
      <c r="BA32" s="92">
        <f t="shared" si="10"/>
        <v>0</v>
      </c>
      <c r="BB32" s="92" t="e">
        <f t="shared" si="10"/>
        <v>#REF!</v>
      </c>
      <c r="BC32" s="92">
        <f t="shared" si="10"/>
        <v>0</v>
      </c>
      <c r="BD32" s="92">
        <f t="shared" si="10"/>
        <v>0</v>
      </c>
      <c r="BE32" s="92">
        <f t="shared" si="10"/>
        <v>0</v>
      </c>
      <c r="BF32" s="92"/>
      <c r="BG32" s="90" t="e">
        <f>#REF!+#REF!+T32+X32+AB32+AF32</f>
        <v>#REF!</v>
      </c>
      <c r="BH32" s="90" t="e">
        <f>#REF!+#REF!+U32+Y32+AC32+AG32</f>
        <v>#REF!</v>
      </c>
      <c r="BI32" s="299"/>
      <c r="BK32" s="266"/>
    </row>
    <row r="33" spans="1:60" ht="38.25" customHeight="1">
      <c r="A33" s="338" t="s">
        <v>29</v>
      </c>
      <c r="B33" s="338" t="s">
        <v>516</v>
      </c>
      <c r="C33" s="8" t="s">
        <v>30</v>
      </c>
      <c r="D33" s="351" t="s">
        <v>224</v>
      </c>
      <c r="E33" s="165"/>
      <c r="F33" s="69" t="s">
        <v>627</v>
      </c>
      <c r="G33" s="39">
        <v>1883</v>
      </c>
      <c r="H33" s="76">
        <f>L33</f>
        <v>28386.6</v>
      </c>
      <c r="I33" s="128">
        <v>28066.6</v>
      </c>
      <c r="J33" s="128">
        <v>320</v>
      </c>
      <c r="K33" s="128">
        <v>0</v>
      </c>
      <c r="L33" s="128">
        <f>I33+J33+K33</f>
        <v>28386.6</v>
      </c>
      <c r="M33" s="23">
        <f>Q33</f>
        <v>17210.800000000003</v>
      </c>
      <c r="N33" s="23">
        <v>17085.9</v>
      </c>
      <c r="O33" s="23">
        <v>124.9</v>
      </c>
      <c r="P33" s="23">
        <v>0</v>
      </c>
      <c r="Q33" s="193">
        <f>N33+O33+P33</f>
        <v>17210.800000000003</v>
      </c>
      <c r="R33" s="45">
        <v>1226</v>
      </c>
      <c r="S33" s="31"/>
      <c r="T33" s="19"/>
      <c r="U33" s="19"/>
      <c r="V33" s="51" t="e">
        <f>(#REF!+#REF!+U33)*100/(#REF!+#REF!+T33)</f>
        <v>#REF!</v>
      </c>
      <c r="W33" s="54"/>
      <c r="X33" s="19"/>
      <c r="Y33" s="19"/>
      <c r="Z33" s="51" t="e">
        <f>(#REF!+#REF!+U33+Y33)*100/(#REF!+#REF!+T33+X33)</f>
        <v>#REF!</v>
      </c>
      <c r="AA33" s="94"/>
      <c r="AB33" s="94"/>
      <c r="AC33" s="94"/>
      <c r="AD33" s="51" t="e">
        <f>(#REF!+#REF!+U33+Y33+AC33)*100/(#REF!+#REF!+T33+X33+AB33)</f>
        <v>#REF!</v>
      </c>
      <c r="AE33" s="94"/>
      <c r="AF33" s="94"/>
      <c r="AG33" s="94"/>
      <c r="AH33" s="51" t="e">
        <f>(#REF!+#REF!+U33+Y33+AC33+AG33)*100/(#REF!+#REF!+T33+X33+AB33+AF33)</f>
        <v>#REF!</v>
      </c>
      <c r="AI33" s="104"/>
      <c r="AJ33" s="103"/>
      <c r="AK33" s="103"/>
      <c r="AL33" s="19" t="e">
        <f>(#REF!+#REF!+U33+Y33+AC33+AG33+AK33)*100/(#REF!+#REF!+T33+X33+AB33+AF33+AJ33)</f>
        <v>#REF!</v>
      </c>
      <c r="AM33" s="104"/>
      <c r="AN33" s="103"/>
      <c r="AO33" s="104"/>
      <c r="AP33" s="19" t="e">
        <f>(#REF!+#REF!+U33+Y33+AC33+AG33+AK33+AO33)*100/(#REF!+#REF!+T33+X33+AB33+AF33+AJ33+AN33)</f>
        <v>#REF!</v>
      </c>
      <c r="AQ33" s="104"/>
      <c r="AR33" s="104"/>
      <c r="AS33" s="104"/>
      <c r="AT33" s="51" t="e">
        <f>(#REF!+#REF!+U33+Y33+AC33+AG33+AK33+AO33+AS33)*100/(#REF!+#REF!+T33+X33+AB33+AF33+AJ33+AN33+AR33)</f>
        <v>#REF!</v>
      </c>
      <c r="AU33" s="113"/>
      <c r="AV33" s="113"/>
      <c r="AW33" s="113"/>
      <c r="AX33" s="51" t="e">
        <f>(#REF!+#REF!+U33+Y33+AC33+AG33+AK33+AO33+AS33+AW33)*100/(#REF!+#REF!+T33+X33+AB33+AF33+AJ33+AN33+AR33+AV33)</f>
        <v>#REF!</v>
      </c>
      <c r="AY33" s="115"/>
      <c r="AZ33" s="115"/>
      <c r="BA33" s="115"/>
      <c r="BB33" s="51" t="e">
        <f>(#REF!+#REF!+U33+Y33+AC33+AG33+AK33+AO33+AS33+AW33+BA33)*100/(#REF!+#REF!+T33+X33+AB33+AF33+AJ33+AN33+AR33+AV33+AZ33)</f>
        <v>#REF!</v>
      </c>
      <c r="BC33" s="115"/>
      <c r="BD33" s="115"/>
      <c r="BE33" s="115"/>
      <c r="BF33" s="51" t="e">
        <f>(#REF!+#REF!+U33+Y33+AC33+AG33+AK33+AO33+AS33+AW33+BA33+BE33)*100/(#REF!+#REF!+T33+X33+AB33+AF33+AJ33+AN33+AR33+AV33+AZ33+BD33)</f>
        <v>#REF!</v>
      </c>
      <c r="BG33" s="16" t="e">
        <f>#REF!+#REF!+T33+X33+AB33+AF33</f>
        <v>#REF!</v>
      </c>
      <c r="BH33" s="16" t="e">
        <f>#REF!+#REF!+U33+Y33+AC33+AG33</f>
        <v>#REF!</v>
      </c>
    </row>
    <row r="34" spans="1:60" ht="39" customHeight="1">
      <c r="A34" s="339"/>
      <c r="B34" s="339"/>
      <c r="C34" s="8" t="s">
        <v>201</v>
      </c>
      <c r="D34" s="352"/>
      <c r="E34" s="167" t="s">
        <v>507</v>
      </c>
      <c r="F34" s="69" t="s">
        <v>628</v>
      </c>
      <c r="G34" s="39">
        <v>177</v>
      </c>
      <c r="H34" s="76">
        <f>L34</f>
        <v>700.1</v>
      </c>
      <c r="I34" s="128">
        <v>700</v>
      </c>
      <c r="J34" s="128">
        <v>0.1</v>
      </c>
      <c r="K34" s="128">
        <v>0</v>
      </c>
      <c r="L34" s="128">
        <f>I34+J34+K34</f>
        <v>700.1</v>
      </c>
      <c r="M34" s="23">
        <f>Q34</f>
        <v>153.3</v>
      </c>
      <c r="N34" s="23">
        <v>152.5</v>
      </c>
      <c r="O34" s="23">
        <v>0.8</v>
      </c>
      <c r="P34" s="23">
        <v>0</v>
      </c>
      <c r="Q34" s="193">
        <f>N34+O34+P34</f>
        <v>153.3</v>
      </c>
      <c r="R34" s="45">
        <v>40</v>
      </c>
      <c r="S34" s="31"/>
      <c r="T34" s="19"/>
      <c r="U34" s="19"/>
      <c r="V34" s="51" t="e">
        <f>(#REF!+#REF!+U34)*100/(#REF!+#REF!+T34)</f>
        <v>#REF!</v>
      </c>
      <c r="W34" s="54"/>
      <c r="X34" s="19"/>
      <c r="Y34" s="19"/>
      <c r="Z34" s="51" t="e">
        <f>(#REF!+#REF!+U34+Y34)*100/(#REF!+#REF!+T34+X34)</f>
        <v>#REF!</v>
      </c>
      <c r="AA34" s="94"/>
      <c r="AB34" s="94"/>
      <c r="AC34" s="94"/>
      <c r="AD34" s="51" t="e">
        <f>(#REF!+#REF!+U34+Y34+AC34)*100/(#REF!+#REF!+T34+X34+AB34)</f>
        <v>#REF!</v>
      </c>
      <c r="AE34" s="94"/>
      <c r="AF34" s="94"/>
      <c r="AG34" s="94"/>
      <c r="AH34" s="51" t="e">
        <f>(#REF!+#REF!+U34+Y34+AC34+AG34)*100/(#REF!+#REF!+T34+X34+AB34+AF34)</f>
        <v>#REF!</v>
      </c>
      <c r="AI34" s="104"/>
      <c r="AJ34" s="103"/>
      <c r="AK34" s="103"/>
      <c r="AL34" s="19" t="e">
        <f>(#REF!+#REF!+U34+Y34+AC34+AG34+AK34)*100/(#REF!+#REF!+T34+X34+AB34+AF34+AJ34)</f>
        <v>#REF!</v>
      </c>
      <c r="AM34" s="104"/>
      <c r="AN34" s="103"/>
      <c r="AO34" s="104"/>
      <c r="AP34" s="19" t="e">
        <f>(#REF!+#REF!+U34+Y34+AC34+AG34+AK34+AO34)*100/(#REF!+#REF!+T34+X34+AB34+AF34+AJ34+AN34)</f>
        <v>#REF!</v>
      </c>
      <c r="AQ34" s="104"/>
      <c r="AR34" s="104"/>
      <c r="AS34" s="104"/>
      <c r="AT34" s="51" t="e">
        <f>(#REF!+#REF!+U34+Y34+AC34+AG34+AK34+AO34+AS34)*100/(#REF!+#REF!+T34+X34+AB34+AF34+AJ34+AN34+AR34)</f>
        <v>#REF!</v>
      </c>
      <c r="AU34" s="113"/>
      <c r="AV34" s="113"/>
      <c r="AW34" s="113"/>
      <c r="AX34" s="51" t="e">
        <f>(#REF!+#REF!+U34+Y34+AC34+AG34+AK34+AO34+AS34+AW34)*100/(#REF!+#REF!+T34+X34+AB34+AF34+AJ34+AN34+AR34+AV34)</f>
        <v>#REF!</v>
      </c>
      <c r="AY34" s="115"/>
      <c r="AZ34" s="115"/>
      <c r="BA34" s="115"/>
      <c r="BB34" s="51" t="e">
        <f>(#REF!+#REF!+U34+Y34+AC34+AG34+AK34+AO34+AS34+AW34+BA34)*100/(#REF!+#REF!+T34+X34+AB34+AF34+AJ34+AN34+AR34+AV34+AZ34)</f>
        <v>#REF!</v>
      </c>
      <c r="BC34" s="115"/>
      <c r="BD34" s="115"/>
      <c r="BE34" s="115"/>
      <c r="BF34" s="51" t="e">
        <f>(#REF!+#REF!+U34+Y34+AC34+AG34+AK34+AO34+AS34+AW34+BA34+BE34)*100/(#REF!+#REF!+T34+X34+AB34+AF34+AJ34+AN34+AR34+AV34+AZ34+BD34)</f>
        <v>#REF!</v>
      </c>
      <c r="BG34" s="16" t="e">
        <f>#REF!+#REF!+T34+X34+AB34+AF34</f>
        <v>#REF!</v>
      </c>
      <c r="BH34" s="16" t="e">
        <f>#REF!+#REF!+U34+Y34+AC34+AG34</f>
        <v>#REF!</v>
      </c>
    </row>
    <row r="35" spans="1:60" ht="42" customHeight="1">
      <c r="A35" s="340"/>
      <c r="B35" s="340"/>
      <c r="C35" s="8" t="s">
        <v>194</v>
      </c>
      <c r="D35" s="353"/>
      <c r="E35" s="166"/>
      <c r="F35" s="69" t="s">
        <v>629</v>
      </c>
      <c r="G35" s="39">
        <v>22</v>
      </c>
      <c r="H35" s="76">
        <f>L35</f>
        <v>4388</v>
      </c>
      <c r="I35" s="439">
        <v>0</v>
      </c>
      <c r="J35" s="439">
        <v>0</v>
      </c>
      <c r="K35" s="439">
        <v>4388</v>
      </c>
      <c r="L35" s="128">
        <f>I35+J35+K35</f>
        <v>4388</v>
      </c>
      <c r="M35" s="23">
        <f>Q35</f>
        <v>2994.7</v>
      </c>
      <c r="N35" s="23">
        <v>0</v>
      </c>
      <c r="O35" s="23">
        <v>0</v>
      </c>
      <c r="P35" s="23">
        <v>2994.7</v>
      </c>
      <c r="Q35" s="193">
        <f>N35+O35+P35</f>
        <v>2994.7</v>
      </c>
      <c r="R35" s="45">
        <v>26</v>
      </c>
      <c r="S35" s="31"/>
      <c r="T35" s="19"/>
      <c r="U35" s="19"/>
      <c r="V35" s="51" t="e">
        <f>(#REF!+#REF!+U35)*100/(#REF!+#REF!+T35)</f>
        <v>#REF!</v>
      </c>
      <c r="W35" s="54"/>
      <c r="X35" s="19"/>
      <c r="Y35" s="19"/>
      <c r="Z35" s="51" t="e">
        <f>(#REF!+#REF!+U35+Y35)*100/(#REF!+#REF!+T35+X35)</f>
        <v>#REF!</v>
      </c>
      <c r="AA35" s="94"/>
      <c r="AB35" s="94"/>
      <c r="AC35" s="94"/>
      <c r="AD35" s="51" t="e">
        <f>(#REF!+#REF!+U35+Y35+AC35)*100/(#REF!+#REF!+T35+X35+AB35)</f>
        <v>#REF!</v>
      </c>
      <c r="AE35" s="94"/>
      <c r="AF35" s="94"/>
      <c r="AG35" s="94"/>
      <c r="AH35" s="51" t="e">
        <f>(#REF!+#REF!+U35+Y35+AC35+AG35)*100/(#REF!+#REF!+T35+X35+AB35+AF35)</f>
        <v>#REF!</v>
      </c>
      <c r="AI35" s="104"/>
      <c r="AJ35" s="103"/>
      <c r="AK35" s="103"/>
      <c r="AL35" s="19" t="e">
        <f>(#REF!+#REF!+U35+Y35+AC35+AG35+AK35)*100/(#REF!+#REF!+T35+X35+AB35+AF35+AJ35)</f>
        <v>#REF!</v>
      </c>
      <c r="AM35" s="104"/>
      <c r="AN35" s="103"/>
      <c r="AO35" s="104"/>
      <c r="AP35" s="19" t="e">
        <f>(#REF!+#REF!+U35+Y35+AC35+AG35+AK35+AO35)*100/(#REF!+#REF!+T35+X35+AB35+AF35+AJ35+AN35)</f>
        <v>#REF!</v>
      </c>
      <c r="AQ35" s="104"/>
      <c r="AR35" s="104"/>
      <c r="AS35" s="104"/>
      <c r="AT35" s="51" t="e">
        <f>(#REF!+#REF!+U35+Y35+AC35+AG35+AK35+AO35+AS35)*100/(#REF!+#REF!+T35+X35+AB35+AF35+AJ35+AN35+AR35)</f>
        <v>#REF!</v>
      </c>
      <c r="AU35" s="113"/>
      <c r="AV35" s="113"/>
      <c r="AW35" s="113"/>
      <c r="AX35" s="51" t="e">
        <f>(#REF!+#REF!+U35+Y35+AC35+AG35+AK35+AO35+AS35+AW35)*100/(#REF!+#REF!+T35+X35+AB35+AF35+AJ35+AN35+AR35+AV35)</f>
        <v>#REF!</v>
      </c>
      <c r="AY35" s="115"/>
      <c r="AZ35" s="115"/>
      <c r="BA35" s="115"/>
      <c r="BB35" s="51" t="e">
        <f>(#REF!+#REF!+U35+Y35+AC35+AG35+AK35+AO35+AS35+AW35+BA35)*100/(#REF!+#REF!+T35+X35+AB35+AF35+AJ35+AN35+AR35+AV35+AZ35)</f>
        <v>#REF!</v>
      </c>
      <c r="BC35" s="115"/>
      <c r="BD35" s="115"/>
      <c r="BE35" s="115"/>
      <c r="BF35" s="51" t="e">
        <f>(#REF!+#REF!+U35+Y35+AC35+AG35+AK35+AO35+AS35+AW35+BA35+BE35)*100/(#REF!+#REF!+T35+X35+AB35+AF35+AJ35+AN35+AR35+AV35+AZ35+BD35)</f>
        <v>#REF!</v>
      </c>
      <c r="BG35" s="16" t="e">
        <f>#REF!+#REF!+T35+X35+AB35+AF35</f>
        <v>#REF!</v>
      </c>
      <c r="BH35" s="16" t="e">
        <f>#REF!+#REF!+U35+Y35+AC35+AG35</f>
        <v>#REF!</v>
      </c>
    </row>
    <row r="36" spans="1:63" s="240" customFormat="1" ht="18" customHeight="1">
      <c r="A36" s="239"/>
      <c r="B36" s="269" t="s">
        <v>344</v>
      </c>
      <c r="C36" s="87"/>
      <c r="D36" s="287"/>
      <c r="E36" s="287"/>
      <c r="F36" s="252"/>
      <c r="G36" s="252"/>
      <c r="H36" s="270">
        <f>SUM(H33:H35)</f>
        <v>33474.7</v>
      </c>
      <c r="I36" s="270">
        <f>SUM(I33:I35)</f>
        <v>28766.6</v>
      </c>
      <c r="J36" s="270">
        <f>SUM(J33:J35)</f>
        <v>320.1</v>
      </c>
      <c r="K36" s="270">
        <f>SUM(K33:K35)</f>
        <v>4388</v>
      </c>
      <c r="L36" s="270">
        <f>I36+J36+K36</f>
        <v>33474.7</v>
      </c>
      <c r="M36" s="270">
        <f>SUM(M33:M35)</f>
        <v>20358.800000000003</v>
      </c>
      <c r="N36" s="270">
        <f>SUM(N33:N35)</f>
        <v>17238.4</v>
      </c>
      <c r="O36" s="270">
        <f>SUM(O33:O35)</f>
        <v>125.7</v>
      </c>
      <c r="P36" s="270">
        <f>SUM(P33:P35)</f>
        <v>2994.7</v>
      </c>
      <c r="Q36" s="270">
        <f>SUM(Q33:Q35)</f>
        <v>20358.800000000003</v>
      </c>
      <c r="R36" s="270"/>
      <c r="S36" s="252"/>
      <c r="T36" s="252">
        <f aca="true" t="shared" si="11" ref="T36:BE36">SUM(T33:T35)</f>
        <v>0</v>
      </c>
      <c r="U36" s="252">
        <f t="shared" si="11"/>
        <v>0</v>
      </c>
      <c r="V36" s="252"/>
      <c r="W36" s="252"/>
      <c r="X36" s="252">
        <f t="shared" si="11"/>
        <v>0</v>
      </c>
      <c r="Y36" s="252">
        <f t="shared" si="11"/>
        <v>0</v>
      </c>
      <c r="Z36" s="252"/>
      <c r="AA36" s="252"/>
      <c r="AB36" s="252">
        <f t="shared" si="11"/>
        <v>0</v>
      </c>
      <c r="AC36" s="252">
        <f t="shared" si="11"/>
        <v>0</v>
      </c>
      <c r="AD36" s="252"/>
      <c r="AE36" s="252"/>
      <c r="AF36" s="252">
        <f t="shared" si="11"/>
        <v>0</v>
      </c>
      <c r="AG36" s="252">
        <f t="shared" si="11"/>
        <v>0</v>
      </c>
      <c r="AH36" s="252"/>
      <c r="AI36" s="252"/>
      <c r="AJ36" s="252">
        <f t="shared" si="11"/>
        <v>0</v>
      </c>
      <c r="AK36" s="252">
        <f t="shared" si="11"/>
        <v>0</v>
      </c>
      <c r="AL36" s="252"/>
      <c r="AM36" s="252"/>
      <c r="AN36" s="252">
        <f t="shared" si="11"/>
        <v>0</v>
      </c>
      <c r="AO36" s="252">
        <f t="shared" si="11"/>
        <v>0</v>
      </c>
      <c r="AP36" s="252"/>
      <c r="AQ36" s="252"/>
      <c r="AR36" s="252">
        <f t="shared" si="11"/>
        <v>0</v>
      </c>
      <c r="AS36" s="252">
        <f t="shared" si="11"/>
        <v>0</v>
      </c>
      <c r="AT36" s="252"/>
      <c r="AU36" s="252"/>
      <c r="AV36" s="252">
        <f t="shared" si="11"/>
        <v>0</v>
      </c>
      <c r="AW36" s="252">
        <f t="shared" si="11"/>
        <v>0</v>
      </c>
      <c r="AX36" s="252"/>
      <c r="AY36" s="252"/>
      <c r="AZ36" s="252">
        <f t="shared" si="11"/>
        <v>0</v>
      </c>
      <c r="BA36" s="252">
        <f t="shared" si="11"/>
        <v>0</v>
      </c>
      <c r="BB36" s="252"/>
      <c r="BC36" s="252"/>
      <c r="BD36" s="252">
        <f t="shared" si="11"/>
        <v>0</v>
      </c>
      <c r="BE36" s="252">
        <f t="shared" si="11"/>
        <v>0</v>
      </c>
      <c r="BF36" s="252"/>
      <c r="BG36" s="90" t="e">
        <f>#REF!+#REF!+T36+X36+AB36+AF36</f>
        <v>#REF!</v>
      </c>
      <c r="BH36" s="90" t="e">
        <f>#REF!+#REF!+U36+Y36+AC36+AG36</f>
        <v>#REF!</v>
      </c>
      <c r="BI36" s="299"/>
      <c r="BK36" s="266"/>
    </row>
    <row r="37" spans="1:60" ht="40.5" customHeight="1">
      <c r="A37" s="8" t="s">
        <v>31</v>
      </c>
      <c r="B37" s="32" t="s">
        <v>522</v>
      </c>
      <c r="C37" s="212" t="s">
        <v>32</v>
      </c>
      <c r="D37" s="162" t="s">
        <v>214</v>
      </c>
      <c r="E37" s="162" t="s">
        <v>473</v>
      </c>
      <c r="F37" s="197">
        <v>13.04114</v>
      </c>
      <c r="G37" s="158">
        <v>155</v>
      </c>
      <c r="H37" s="76">
        <f>L37</f>
        <v>2270.8</v>
      </c>
      <c r="I37" s="63">
        <v>2244.9</v>
      </c>
      <c r="J37" s="63">
        <v>25.9</v>
      </c>
      <c r="K37" s="63">
        <v>0</v>
      </c>
      <c r="L37" s="63">
        <f>I37+J37</f>
        <v>2270.8</v>
      </c>
      <c r="M37" s="23">
        <f>Q37</f>
        <v>2152.2000000000003</v>
      </c>
      <c r="N37" s="193">
        <v>2129.4</v>
      </c>
      <c r="O37" s="310">
        <v>22.8</v>
      </c>
      <c r="P37" s="295">
        <v>0</v>
      </c>
      <c r="Q37" s="193">
        <f>O37+N37</f>
        <v>2152.2000000000003</v>
      </c>
      <c r="R37" s="45">
        <v>157</v>
      </c>
      <c r="S37" s="31"/>
      <c r="T37" s="19"/>
      <c r="U37" s="19"/>
      <c r="V37" s="51" t="e">
        <f>(#REF!+#REF!+U37)*100/(#REF!+#REF!+T37)</f>
        <v>#REF!</v>
      </c>
      <c r="W37" s="54"/>
      <c r="X37" s="19"/>
      <c r="Y37" s="19"/>
      <c r="Z37" s="51" t="e">
        <f>(#REF!+#REF!+U37+Y37)*100/(#REF!+#REF!+T37+X37)</f>
        <v>#REF!</v>
      </c>
      <c r="AA37" s="54"/>
      <c r="AB37" s="54"/>
      <c r="AC37" s="54"/>
      <c r="AD37" s="51" t="e">
        <f>(#REF!+#REF!+U37+Y37+AC37)*100/(#REF!+#REF!+T37+X37+AB37)</f>
        <v>#REF!</v>
      </c>
      <c r="AE37" s="94"/>
      <c r="AF37" s="94"/>
      <c r="AG37" s="94"/>
      <c r="AH37" s="51" t="e">
        <f>(#REF!+#REF!+U37+Y37+AC37+AG37)*100/(#REF!+#REF!+T37+X37+AB37+AF37)</f>
        <v>#REF!</v>
      </c>
      <c r="AI37" s="94"/>
      <c r="AJ37" s="19"/>
      <c r="AK37" s="19"/>
      <c r="AL37" s="19" t="e">
        <f>(#REF!+#REF!+U37+Y37+AC37+AG37+AK37)*100/(#REF!+#REF!+T37+X37+AB37+AF37+AJ37)</f>
        <v>#REF!</v>
      </c>
      <c r="AM37" s="104"/>
      <c r="AN37" s="103"/>
      <c r="AO37" s="103"/>
      <c r="AP37" s="19" t="e">
        <f>(#REF!+#REF!+U37+Y37+AC37+AG37+AK37+AO37)*100/(#REF!+#REF!+T37+X37+AB37+AF37+AJ37+AN37)</f>
        <v>#REF!</v>
      </c>
      <c r="AQ37" s="54"/>
      <c r="AR37" s="54"/>
      <c r="AS37" s="54"/>
      <c r="AT37" s="51" t="e">
        <f>(#REF!+#REF!+U37+Y37+AC37+AG37+AK37+AO37+AS37)*100/(#REF!+#REF!+T37+X37+AB37+AF37+AJ37+AN37+AR37)</f>
        <v>#REF!</v>
      </c>
      <c r="AU37" s="110"/>
      <c r="AV37" s="110"/>
      <c r="AW37" s="110"/>
      <c r="AX37" s="51" t="e">
        <f>(#REF!+#REF!+U37+Y37+AC37+AG37+AK37+AO37+AS37+AW37)*100/(#REF!+#REF!+T37+X37+AB37+AF37+AJ37+AN37+AR37+AV37)</f>
        <v>#REF!</v>
      </c>
      <c r="AY37" s="110"/>
      <c r="AZ37" s="110"/>
      <c r="BA37" s="110"/>
      <c r="BB37" s="51" t="e">
        <f>(#REF!+#REF!+U37+Y37+AC37+AG37+AK37+AO37+AS37+AW37+BA37)*100/(#REF!+#REF!+T37+X37+AB37+AF37+AJ37+AN37+AR37+AV37+AZ37)</f>
        <v>#REF!</v>
      </c>
      <c r="BC37" s="110"/>
      <c r="BD37" s="110"/>
      <c r="BE37" s="110"/>
      <c r="BF37" s="51" t="e">
        <f>(#REF!+#REF!+U37+Y37+AC37+AG37+AK37+AO37+AS37+AW37+BA37+BE37)*100/(#REF!+#REF!+T37+X37+AB37+AF37+AJ37+AN37+AR37+AV37+AZ37+BD37)</f>
        <v>#REF!</v>
      </c>
      <c r="BG37" s="16" t="e">
        <f>#REF!+#REF!+T37+X37+AB37+AF37</f>
        <v>#REF!</v>
      </c>
      <c r="BH37" s="16" t="e">
        <f>#REF!+#REF!+U37+Y37+AC37+AG37</f>
        <v>#REF!</v>
      </c>
    </row>
    <row r="38" spans="1:63" s="240" customFormat="1" ht="11.25">
      <c r="A38" s="255"/>
      <c r="B38" s="267" t="s">
        <v>344</v>
      </c>
      <c r="C38" s="268"/>
      <c r="D38" s="277"/>
      <c r="E38" s="277"/>
      <c r="F38" s="268"/>
      <c r="G38" s="268"/>
      <c r="H38" s="244">
        <f>SUM(H37)</f>
        <v>2270.8</v>
      </c>
      <c r="I38" s="244">
        <f>SUM(I37)</f>
        <v>2244.9</v>
      </c>
      <c r="J38" s="244">
        <f>SUM(J37)</f>
        <v>25.9</v>
      </c>
      <c r="K38" s="244">
        <f>SUM(K37)</f>
        <v>0</v>
      </c>
      <c r="L38" s="244">
        <f>I38+J38+K38</f>
        <v>2270.8</v>
      </c>
      <c r="M38" s="244">
        <f>SUM(M37)</f>
        <v>2152.2000000000003</v>
      </c>
      <c r="N38" s="244">
        <f>SUM(N37)</f>
        <v>2129.4</v>
      </c>
      <c r="O38" s="244">
        <f>SUM(O37)</f>
        <v>22.8</v>
      </c>
      <c r="P38" s="244">
        <f>SUM(P37)</f>
        <v>0</v>
      </c>
      <c r="Q38" s="244">
        <f>SUM(Q37)</f>
        <v>2152.2000000000003</v>
      </c>
      <c r="R38" s="244"/>
      <c r="S38" s="92"/>
      <c r="T38" s="92">
        <f>SUM(T37)</f>
        <v>0</v>
      </c>
      <c r="U38" s="92">
        <f>SUM(U37)</f>
        <v>0</v>
      </c>
      <c r="V38" s="92"/>
      <c r="W38" s="92"/>
      <c r="X38" s="92">
        <f>SUM(X37)</f>
        <v>0</v>
      </c>
      <c r="Y38" s="92">
        <f>SUM(Y37)</f>
        <v>0</v>
      </c>
      <c r="Z38" s="92"/>
      <c r="AA38" s="92"/>
      <c r="AB38" s="92">
        <f>SUM(AB37)</f>
        <v>0</v>
      </c>
      <c r="AC38" s="92">
        <f>SUM(AC37)</f>
        <v>0</v>
      </c>
      <c r="AD38" s="92"/>
      <c r="AE38" s="92"/>
      <c r="AF38" s="92">
        <f>SUM(AF37)</f>
        <v>0</v>
      </c>
      <c r="AG38" s="92">
        <f>SUM(AG37)</f>
        <v>0</v>
      </c>
      <c r="AH38" s="92"/>
      <c r="AI38" s="92"/>
      <c r="AJ38" s="92">
        <f>SUM(AJ37)</f>
        <v>0</v>
      </c>
      <c r="AK38" s="92">
        <f>SUM(AK37)</f>
        <v>0</v>
      </c>
      <c r="AL38" s="92"/>
      <c r="AM38" s="92"/>
      <c r="AN38" s="92">
        <f>SUM(AN37)</f>
        <v>0</v>
      </c>
      <c r="AO38" s="92">
        <f>SUM(AO37)</f>
        <v>0</v>
      </c>
      <c r="AP38" s="92"/>
      <c r="AQ38" s="92"/>
      <c r="AR38" s="92">
        <f>SUM(AR37)</f>
        <v>0</v>
      </c>
      <c r="AS38" s="92">
        <f>SUM(AS37)</f>
        <v>0</v>
      </c>
      <c r="AT38" s="92"/>
      <c r="AU38" s="92"/>
      <c r="AV38" s="92">
        <f>SUM(AV37)</f>
        <v>0</v>
      </c>
      <c r="AW38" s="92">
        <f>SUM(AW37)</f>
        <v>0</v>
      </c>
      <c r="AX38" s="92"/>
      <c r="AY38" s="92"/>
      <c r="AZ38" s="92">
        <f>SUM(AZ37)</f>
        <v>0</v>
      </c>
      <c r="BA38" s="92">
        <f>SUM(BA37)</f>
        <v>0</v>
      </c>
      <c r="BB38" s="92"/>
      <c r="BC38" s="92"/>
      <c r="BD38" s="92">
        <f>SUM(BD37)</f>
        <v>0</v>
      </c>
      <c r="BE38" s="92">
        <f>SUM(BE37)</f>
        <v>0</v>
      </c>
      <c r="BF38" s="92"/>
      <c r="BG38" s="90" t="e">
        <f>#REF!+#REF!+T38+X38+AB38+AF38</f>
        <v>#REF!</v>
      </c>
      <c r="BH38" s="90" t="e">
        <f>#REF!+#REF!+U38+Y38+AC38+AG38</f>
        <v>#REF!</v>
      </c>
      <c r="BI38" s="299"/>
      <c r="BK38" s="266"/>
    </row>
    <row r="39" spans="1:63" s="266" customFormat="1" ht="15" customHeight="1">
      <c r="A39" s="345" t="s">
        <v>33</v>
      </c>
      <c r="B39" s="346"/>
      <c r="C39" s="346"/>
      <c r="D39" s="168"/>
      <c r="E39" s="168"/>
      <c r="F39" s="46"/>
      <c r="G39" s="46"/>
      <c r="H39" s="64"/>
      <c r="I39" s="64"/>
      <c r="J39" s="64"/>
      <c r="K39" s="64"/>
      <c r="L39" s="64"/>
      <c r="M39" s="23"/>
      <c r="N39" s="23"/>
      <c r="O39" s="23"/>
      <c r="P39" s="23"/>
      <c r="Q39" s="193"/>
      <c r="R39" s="196"/>
      <c r="S39" s="58"/>
      <c r="T39" s="59"/>
      <c r="U39" s="59"/>
      <c r="V39" s="51"/>
      <c r="W39" s="60"/>
      <c r="X39" s="59"/>
      <c r="Y39" s="59"/>
      <c r="Z39" s="51"/>
      <c r="AA39" s="60"/>
      <c r="AB39" s="60"/>
      <c r="AC39" s="60"/>
      <c r="AD39" s="51"/>
      <c r="AE39" s="60"/>
      <c r="AF39" s="60"/>
      <c r="AG39" s="60"/>
      <c r="AH39" s="51"/>
      <c r="AI39" s="60"/>
      <c r="AJ39" s="59"/>
      <c r="AK39" s="59"/>
      <c r="AL39" s="19"/>
      <c r="AM39" s="60"/>
      <c r="AN39" s="59"/>
      <c r="AO39" s="59"/>
      <c r="AP39" s="19" t="e">
        <f>(#REF!+#REF!+U39+Y39+AC39+AG39+AK39+AO39)*100/(#REF!+#REF!+T39+X39+AB39+AF39+AJ39+AN39)</f>
        <v>#REF!</v>
      </c>
      <c r="AQ39" s="60"/>
      <c r="AR39" s="60"/>
      <c r="AS39" s="60"/>
      <c r="AT39" s="51" t="e">
        <f>(#REF!+#REF!+U39+Y39+AC39+AG39+AK39+AO39+AS39)*100/(#REF!+#REF!+T39+X39+AB39+AF39+AJ39+AN39+AR39)</f>
        <v>#REF!</v>
      </c>
      <c r="AU39" s="60"/>
      <c r="AV39" s="60"/>
      <c r="AW39" s="60"/>
      <c r="AX39" s="51" t="e">
        <f>(#REF!+#REF!+U39+Y39+AC39+AG39+AK39+AO39+AS39+AW39)*100/(#REF!+#REF!+T39+X39+AB39+AF39+AJ39+AN39+AR39+AV39)</f>
        <v>#REF!</v>
      </c>
      <c r="AY39" s="60"/>
      <c r="AZ39" s="60"/>
      <c r="BA39" s="60"/>
      <c r="BB39" s="51" t="e">
        <f>(#REF!+#REF!+U39+Y39+AC39+AG39+AK39+AO39+AS39+AW39+BA39)*100/(#REF!+#REF!+T39+X39+AB39+AF39+AJ39+AN39+AR39+AV39+AZ39)</f>
        <v>#REF!</v>
      </c>
      <c r="BC39" s="60"/>
      <c r="BD39" s="60"/>
      <c r="BE39" s="60"/>
      <c r="BF39" s="51"/>
      <c r="BG39" s="16"/>
      <c r="BH39" s="16"/>
      <c r="BI39" s="299"/>
      <c r="BK39" s="36"/>
    </row>
    <row r="40" spans="1:60" ht="72" customHeight="1">
      <c r="A40" s="8" t="s">
        <v>7</v>
      </c>
      <c r="B40" s="32" t="s">
        <v>34</v>
      </c>
      <c r="C40" s="212" t="s">
        <v>35</v>
      </c>
      <c r="D40" s="162" t="s">
        <v>215</v>
      </c>
      <c r="E40" s="162" t="s">
        <v>474</v>
      </c>
      <c r="F40" s="197">
        <v>1.23179</v>
      </c>
      <c r="G40" s="13">
        <v>2</v>
      </c>
      <c r="H40" s="76">
        <f>L40</f>
        <v>30.9</v>
      </c>
      <c r="I40" s="143">
        <v>30.5</v>
      </c>
      <c r="J40" s="143">
        <v>0.4</v>
      </c>
      <c r="K40" s="143">
        <v>0</v>
      </c>
      <c r="L40" s="143">
        <f>I40+J40</f>
        <v>30.9</v>
      </c>
      <c r="M40" s="23">
        <f>Q40</f>
        <v>20.7</v>
      </c>
      <c r="N40" s="193">
        <v>20.5</v>
      </c>
      <c r="O40" s="310">
        <v>0.2</v>
      </c>
      <c r="P40" s="310">
        <v>0</v>
      </c>
      <c r="Q40" s="193">
        <f>O40+N40</f>
        <v>20.7</v>
      </c>
      <c r="R40" s="196">
        <v>2</v>
      </c>
      <c r="S40" s="54"/>
      <c r="T40" s="54"/>
      <c r="U40" s="54"/>
      <c r="V40" s="51" t="e">
        <f>(#REF!+#REF!+U40)*100/(#REF!+#REF!+T40)</f>
        <v>#REF!</v>
      </c>
      <c r="W40" s="54"/>
      <c r="X40" s="19"/>
      <c r="Y40" s="19"/>
      <c r="Z40" s="51" t="e">
        <f>(#REF!+#REF!+U40+Y40)*100/(#REF!+#REF!+T40+X40)</f>
        <v>#REF!</v>
      </c>
      <c r="AA40" s="94"/>
      <c r="AB40" s="94"/>
      <c r="AC40" s="94"/>
      <c r="AD40" s="51" t="e">
        <f>(#REF!+#REF!+U40+Y40+AC40)*100/(#REF!+#REF!+T40+X40+AB40)</f>
        <v>#REF!</v>
      </c>
      <c r="AE40" s="94"/>
      <c r="AF40" s="94"/>
      <c r="AG40" s="94"/>
      <c r="AH40" s="51" t="e">
        <f>(#REF!+#REF!+U40+Y40+AC40+AG40)*100/(#REF!+#REF!+T40+X40+AB40+AF40)</f>
        <v>#REF!</v>
      </c>
      <c r="AI40" s="94"/>
      <c r="AJ40" s="19"/>
      <c r="AK40" s="19"/>
      <c r="AL40" s="19" t="e">
        <f>(#REF!+#REF!+U40+Y40+AC40+AG40+AK40)*100/(#REF!+#REF!+T40+X40+AB40+AF40+AJ40)</f>
        <v>#REF!</v>
      </c>
      <c r="AM40" s="104"/>
      <c r="AN40" s="103"/>
      <c r="AO40" s="103"/>
      <c r="AP40" s="19" t="e">
        <f>(#REF!+#REF!+U40+Y40+AC40+AG40+AK40+AO40)*100/(#REF!+#REF!+T40+X40+AB40+AF40+AJ40+AN40)</f>
        <v>#REF!</v>
      </c>
      <c r="AQ40" s="48"/>
      <c r="AR40" s="104"/>
      <c r="AS40" s="104"/>
      <c r="AT40" s="51" t="e">
        <f>(#REF!+#REF!+U40+Y40+AC40+AG40+AK40+AO40+AS40)*100/(#REF!+#REF!+T40+X40+AB40+AF40+AJ40+AN40+AR40)</f>
        <v>#REF!</v>
      </c>
      <c r="AU40" s="110"/>
      <c r="AV40" s="110"/>
      <c r="AW40" s="110"/>
      <c r="AX40" s="51" t="e">
        <f>(#REF!+#REF!+U40+Y40+AC40+AG40+AK40+AO40+AS40+AW40)*100/(#REF!+#REF!+T40+X40+AB40+AF40+AJ40+AN40+AR40+AV40)</f>
        <v>#REF!</v>
      </c>
      <c r="AY40" s="110"/>
      <c r="AZ40" s="110"/>
      <c r="BA40" s="110"/>
      <c r="BB40" s="51" t="e">
        <f>(#REF!+#REF!+U40+Y40+AC40+AG40+AK40+AO40+AS40+AW40+BA40)*100/(#REF!+#REF!+T40+X40+AB40+AF40+AJ40+AN40+AR40+AV40+AZ40)</f>
        <v>#REF!</v>
      </c>
      <c r="BC40" s="110"/>
      <c r="BD40" s="110"/>
      <c r="BE40" s="110"/>
      <c r="BF40" s="51" t="e">
        <f>(#REF!+#REF!+U40+Y40+AC40+AG40+AK40+AO40+AS40+AW40+BA40+BE40)*100/(#REF!+#REF!+T40+X40+AB40+AF40+AJ40+AN40+AR40+AV40+AZ40+BD40)</f>
        <v>#REF!</v>
      </c>
      <c r="BG40" s="16" t="e">
        <f>#REF!+#REF!+T40+X40+AB40+AF40</f>
        <v>#REF!</v>
      </c>
      <c r="BH40" s="16" t="e">
        <f>#REF!+#REF!+U40+Y40+AC40+AG40</f>
        <v>#REF!</v>
      </c>
    </row>
    <row r="41" spans="1:63" s="240" customFormat="1" ht="18" customHeight="1">
      <c r="A41" s="255"/>
      <c r="B41" s="267" t="s">
        <v>344</v>
      </c>
      <c r="C41" s="268"/>
      <c r="D41" s="277"/>
      <c r="E41" s="277"/>
      <c r="F41" s="268"/>
      <c r="G41" s="268"/>
      <c r="H41" s="244">
        <f>SUM(H40)</f>
        <v>30.9</v>
      </c>
      <c r="I41" s="244">
        <f aca="true" t="shared" si="12" ref="I41:Q41">SUM(I40)</f>
        <v>30.5</v>
      </c>
      <c r="J41" s="244">
        <f t="shared" si="12"/>
        <v>0.4</v>
      </c>
      <c r="K41" s="244">
        <f t="shared" si="12"/>
        <v>0</v>
      </c>
      <c r="L41" s="244">
        <f t="shared" si="12"/>
        <v>30.9</v>
      </c>
      <c r="M41" s="244">
        <f t="shared" si="12"/>
        <v>20.7</v>
      </c>
      <c r="N41" s="244">
        <f t="shared" si="12"/>
        <v>20.5</v>
      </c>
      <c r="O41" s="244">
        <f t="shared" si="12"/>
        <v>0.2</v>
      </c>
      <c r="P41" s="244">
        <f t="shared" si="12"/>
        <v>0</v>
      </c>
      <c r="Q41" s="244">
        <f t="shared" si="12"/>
        <v>20.7</v>
      </c>
      <c r="R41" s="244"/>
      <c r="S41" s="92"/>
      <c r="T41" s="92">
        <f aca="true" t="shared" si="13" ref="T41:BE41">SUM(T40)</f>
        <v>0</v>
      </c>
      <c r="U41" s="92">
        <f t="shared" si="13"/>
        <v>0</v>
      </c>
      <c r="V41" s="92"/>
      <c r="W41" s="92"/>
      <c r="X41" s="92">
        <f t="shared" si="13"/>
        <v>0</v>
      </c>
      <c r="Y41" s="92">
        <f t="shared" si="13"/>
        <v>0</v>
      </c>
      <c r="Z41" s="92"/>
      <c r="AA41" s="92"/>
      <c r="AB41" s="92">
        <f t="shared" si="13"/>
        <v>0</v>
      </c>
      <c r="AC41" s="92">
        <f t="shared" si="13"/>
        <v>0</v>
      </c>
      <c r="AD41" s="92"/>
      <c r="AE41" s="92"/>
      <c r="AF41" s="92">
        <f t="shared" si="13"/>
        <v>0</v>
      </c>
      <c r="AG41" s="92">
        <f t="shared" si="13"/>
        <v>0</v>
      </c>
      <c r="AH41" s="92"/>
      <c r="AI41" s="92"/>
      <c r="AJ41" s="92">
        <f t="shared" si="13"/>
        <v>0</v>
      </c>
      <c r="AK41" s="92">
        <f t="shared" si="13"/>
        <v>0</v>
      </c>
      <c r="AL41" s="92"/>
      <c r="AM41" s="92"/>
      <c r="AN41" s="92">
        <f t="shared" si="13"/>
        <v>0</v>
      </c>
      <c r="AO41" s="92">
        <f t="shared" si="13"/>
        <v>0</v>
      </c>
      <c r="AP41" s="92"/>
      <c r="AQ41" s="92"/>
      <c r="AR41" s="92">
        <f t="shared" si="13"/>
        <v>0</v>
      </c>
      <c r="AS41" s="92">
        <f t="shared" si="13"/>
        <v>0</v>
      </c>
      <c r="AT41" s="92"/>
      <c r="AU41" s="92"/>
      <c r="AV41" s="92">
        <f t="shared" si="13"/>
        <v>0</v>
      </c>
      <c r="AW41" s="92">
        <f t="shared" si="13"/>
        <v>0</v>
      </c>
      <c r="AX41" s="92"/>
      <c r="AY41" s="92"/>
      <c r="AZ41" s="92">
        <f t="shared" si="13"/>
        <v>0</v>
      </c>
      <c r="BA41" s="92">
        <f t="shared" si="13"/>
        <v>0</v>
      </c>
      <c r="BB41" s="92"/>
      <c r="BC41" s="92"/>
      <c r="BD41" s="92">
        <f t="shared" si="13"/>
        <v>0</v>
      </c>
      <c r="BE41" s="92">
        <f t="shared" si="13"/>
        <v>0</v>
      </c>
      <c r="BF41" s="92"/>
      <c r="BG41" s="90" t="e">
        <f>#REF!+#REF!+T41+X41+AB41+AF41</f>
        <v>#REF!</v>
      </c>
      <c r="BH41" s="90" t="e">
        <f>#REF!+#REF!+U41+Y41+AC41+AG41</f>
        <v>#REF!</v>
      </c>
      <c r="BI41" s="299"/>
      <c r="BK41" s="266"/>
    </row>
    <row r="42" spans="1:63" s="83" customFormat="1" ht="93.75" customHeight="1">
      <c r="A42" s="109" t="s">
        <v>11</v>
      </c>
      <c r="B42" s="157" t="s">
        <v>536</v>
      </c>
      <c r="C42" s="109" t="s">
        <v>538</v>
      </c>
      <c r="D42" s="162"/>
      <c r="E42" s="162" t="s">
        <v>537</v>
      </c>
      <c r="F42" s="281" t="s">
        <v>672</v>
      </c>
      <c r="G42" s="279">
        <v>3200</v>
      </c>
      <c r="H42" s="76">
        <f>L42</f>
        <v>24059.7</v>
      </c>
      <c r="I42" s="63">
        <v>24059.7</v>
      </c>
      <c r="J42" s="63">
        <v>0</v>
      </c>
      <c r="K42" s="63">
        <v>0</v>
      </c>
      <c r="L42" s="63">
        <f>I42+K42</f>
        <v>24059.7</v>
      </c>
      <c r="M42" s="23">
        <f>Q42</f>
        <v>10856.4</v>
      </c>
      <c r="N42" s="23">
        <v>10856.4</v>
      </c>
      <c r="O42" s="23">
        <v>0</v>
      </c>
      <c r="P42" s="23">
        <v>0</v>
      </c>
      <c r="Q42" s="193">
        <f>N42+O42+P42</f>
        <v>10856.4</v>
      </c>
      <c r="R42" s="196">
        <v>3014</v>
      </c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16"/>
      <c r="BH42" s="16"/>
      <c r="BI42" s="298"/>
      <c r="BK42" s="36"/>
    </row>
    <row r="43" spans="1:63" s="240" customFormat="1" ht="18" customHeight="1">
      <c r="A43" s="87"/>
      <c r="B43" s="91" t="s">
        <v>344</v>
      </c>
      <c r="C43" s="87"/>
      <c r="D43" s="87"/>
      <c r="E43" s="87"/>
      <c r="F43" s="244">
        <f>F41</f>
        <v>0</v>
      </c>
      <c r="G43" s="244">
        <f>G41</f>
        <v>0</v>
      </c>
      <c r="H43" s="244">
        <f>L43</f>
        <v>24059.7</v>
      </c>
      <c r="I43" s="244">
        <f>I42</f>
        <v>24059.7</v>
      </c>
      <c r="J43" s="244">
        <f>J42</f>
        <v>0</v>
      </c>
      <c r="K43" s="244">
        <f>K42</f>
        <v>0</v>
      </c>
      <c r="L43" s="244">
        <f>I43+J43+K43</f>
        <v>24059.7</v>
      </c>
      <c r="M43" s="244">
        <f>Q43</f>
        <v>10856.4</v>
      </c>
      <c r="N43" s="244">
        <f>N42</f>
        <v>10856.4</v>
      </c>
      <c r="O43" s="244">
        <f>O42</f>
        <v>0</v>
      </c>
      <c r="P43" s="244">
        <f>P42</f>
        <v>0</v>
      </c>
      <c r="Q43" s="244">
        <f>N43+O43+P43</f>
        <v>10856.4</v>
      </c>
      <c r="R43" s="244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0"/>
      <c r="BH43" s="90"/>
      <c r="BI43" s="299"/>
      <c r="BK43" s="266"/>
    </row>
    <row r="44" spans="1:63" s="83" customFormat="1" ht="87" customHeight="1">
      <c r="A44" s="109" t="s">
        <v>7</v>
      </c>
      <c r="B44" s="157" t="s">
        <v>657</v>
      </c>
      <c r="C44" s="109" t="s">
        <v>655</v>
      </c>
      <c r="D44" s="20" t="s">
        <v>470</v>
      </c>
      <c r="E44" s="20" t="s">
        <v>656</v>
      </c>
      <c r="F44" s="285">
        <v>21.973</v>
      </c>
      <c r="G44" s="280">
        <v>693</v>
      </c>
      <c r="H44" s="79">
        <f>L44</f>
        <v>15255</v>
      </c>
      <c r="I44" s="63">
        <v>15233</v>
      </c>
      <c r="J44" s="63">
        <v>22</v>
      </c>
      <c r="K44" s="63">
        <v>0</v>
      </c>
      <c r="L44" s="63">
        <f>I44+J44+K44</f>
        <v>15255</v>
      </c>
      <c r="M44" s="23">
        <f>Q44</f>
        <v>6831.6</v>
      </c>
      <c r="N44" s="193">
        <v>6831.6</v>
      </c>
      <c r="O44" s="193">
        <v>0</v>
      </c>
      <c r="P44" s="310">
        <v>0</v>
      </c>
      <c r="Q44" s="193">
        <f>N44+O44+P44</f>
        <v>6831.6</v>
      </c>
      <c r="R44" s="218">
        <v>57</v>
      </c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I44" s="298"/>
      <c r="BK44" s="36"/>
    </row>
    <row r="45" spans="1:63" s="240" customFormat="1" ht="18" customHeight="1">
      <c r="A45" s="87"/>
      <c r="B45" s="87" t="s">
        <v>344</v>
      </c>
      <c r="C45" s="87"/>
      <c r="D45" s="87"/>
      <c r="E45" s="87"/>
      <c r="F45" s="87"/>
      <c r="G45" s="87"/>
      <c r="H45" s="87">
        <f>L45</f>
        <v>15255</v>
      </c>
      <c r="I45" s="87">
        <f>I44</f>
        <v>15233</v>
      </c>
      <c r="J45" s="87">
        <f>J44</f>
        <v>22</v>
      </c>
      <c r="K45" s="87">
        <f>K44</f>
        <v>0</v>
      </c>
      <c r="L45" s="87">
        <f>I45+J45+K45</f>
        <v>15255</v>
      </c>
      <c r="M45" s="87">
        <f>Q45</f>
        <v>6831.6</v>
      </c>
      <c r="N45" s="87">
        <f>N44</f>
        <v>6831.6</v>
      </c>
      <c r="O45" s="87">
        <f>O44</f>
        <v>0</v>
      </c>
      <c r="P45" s="87">
        <f>P44</f>
        <v>0</v>
      </c>
      <c r="Q45" s="87">
        <f>N45+O45+P45</f>
        <v>6831.6</v>
      </c>
      <c r="R45" s="87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I45" s="299"/>
      <c r="BK45" s="266"/>
    </row>
    <row r="46" spans="1:60" ht="16.5" customHeight="1">
      <c r="A46" s="392" t="s">
        <v>36</v>
      </c>
      <c r="B46" s="393"/>
      <c r="C46" s="393"/>
      <c r="D46" s="164"/>
      <c r="E46" s="164"/>
      <c r="F46" s="232"/>
      <c r="G46" s="232"/>
      <c r="H46" s="233"/>
      <c r="I46" s="233"/>
      <c r="J46" s="233"/>
      <c r="K46" s="233"/>
      <c r="L46" s="233"/>
      <c r="M46" s="215"/>
      <c r="N46" s="215"/>
      <c r="O46" s="23"/>
      <c r="P46" s="23"/>
      <c r="Q46" s="193"/>
      <c r="R46" s="196"/>
      <c r="S46" s="31"/>
      <c r="T46" s="19"/>
      <c r="U46" s="19"/>
      <c r="V46" s="51"/>
      <c r="W46" s="54"/>
      <c r="X46" s="19"/>
      <c r="Y46" s="19"/>
      <c r="Z46" s="51"/>
      <c r="AA46" s="54"/>
      <c r="AB46" s="54"/>
      <c r="AC46" s="54"/>
      <c r="AD46" s="51"/>
      <c r="AE46" s="54"/>
      <c r="AF46" s="54"/>
      <c r="AG46" s="54"/>
      <c r="AH46" s="51"/>
      <c r="AI46" s="54"/>
      <c r="AJ46" s="19"/>
      <c r="AK46" s="19"/>
      <c r="AL46" s="19"/>
      <c r="AM46" s="54"/>
      <c r="AN46" s="19"/>
      <c r="AO46" s="19"/>
      <c r="AP46" s="19" t="e">
        <f>(#REF!+#REF!+U46+Y46+AC46+AG46+AK46+AO46)*100/(#REF!+#REF!+T46+X46+AB46+AF46+AJ46+AN46)</f>
        <v>#REF!</v>
      </c>
      <c r="AQ46" s="54"/>
      <c r="AR46" s="54"/>
      <c r="AS46" s="54"/>
      <c r="AT46" s="51" t="e">
        <f>(#REF!+#REF!+U46+Y46+AC46+AG46+AK46+AO46+AS46)*100/(#REF!+#REF!+T46+X46+AB46+AF46+AJ46+AN46+AR46)</f>
        <v>#REF!</v>
      </c>
      <c r="AU46" s="54"/>
      <c r="AV46" s="54"/>
      <c r="AW46" s="54"/>
      <c r="AX46" s="51" t="e">
        <f>(#REF!+#REF!+U46+Y46+AC46+AG46+AK46+AO46+AS46+AW46)*100/(#REF!+#REF!+T46+X46+AB46+AF46+AJ46+AN46+AR46+AV46)</f>
        <v>#REF!</v>
      </c>
      <c r="AY46" s="54"/>
      <c r="AZ46" s="54"/>
      <c r="BA46" s="54"/>
      <c r="BB46" s="51" t="e">
        <f>(#REF!+#REF!+U46+Y46+AC46+AG46+AK46+AO46+AS46+AW46+BA46)*100/(#REF!+#REF!+T46+X46+AB46+AF46+AJ46+AN46+AR46+AV46+AZ46)</f>
        <v>#REF!</v>
      </c>
      <c r="BC46" s="54"/>
      <c r="BD46" s="54"/>
      <c r="BE46" s="54"/>
      <c r="BF46" s="51"/>
      <c r="BG46" s="16" t="e">
        <f>#REF!+#REF!+T46+X46+AB46+AF46</f>
        <v>#REF!</v>
      </c>
      <c r="BH46" s="16" t="e">
        <f>#REF!+#REF!+U46+Y46+AC46+AG46</f>
        <v>#REF!</v>
      </c>
    </row>
    <row r="47" spans="1:60" ht="24">
      <c r="A47" s="8" t="s">
        <v>0</v>
      </c>
      <c r="B47" s="32" t="s">
        <v>1</v>
      </c>
      <c r="C47" s="8" t="s">
        <v>2</v>
      </c>
      <c r="D47" s="169"/>
      <c r="E47" s="169"/>
      <c r="F47" s="33" t="s">
        <v>4</v>
      </c>
      <c r="G47" s="13"/>
      <c r="H47" s="57"/>
      <c r="I47" s="109"/>
      <c r="J47" s="109"/>
      <c r="K47" s="109"/>
      <c r="L47" s="109"/>
      <c r="M47" s="23"/>
      <c r="N47" s="23"/>
      <c r="O47" s="23"/>
      <c r="P47" s="23"/>
      <c r="Q47" s="193"/>
      <c r="R47" s="196"/>
      <c r="S47" s="31"/>
      <c r="T47" s="19"/>
      <c r="U47" s="19"/>
      <c r="V47" s="51"/>
      <c r="W47" s="54"/>
      <c r="X47" s="19"/>
      <c r="Y47" s="19"/>
      <c r="Z47" s="51"/>
      <c r="AA47" s="54"/>
      <c r="AB47" s="54"/>
      <c r="AC47" s="54"/>
      <c r="AD47" s="51"/>
      <c r="AE47" s="54"/>
      <c r="AF47" s="54"/>
      <c r="AG47" s="54"/>
      <c r="AH47" s="51"/>
      <c r="AI47" s="54"/>
      <c r="AJ47" s="19"/>
      <c r="AK47" s="19"/>
      <c r="AL47" s="19"/>
      <c r="AM47" s="54"/>
      <c r="AN47" s="19"/>
      <c r="AO47" s="19"/>
      <c r="AP47" s="19" t="e">
        <f>(#REF!+#REF!+U47+Y47+AC47+AG47+AK47+AO47)*100/(#REF!+#REF!+T47+X47+AB47+AF47+AJ47+AN47)</f>
        <v>#REF!</v>
      </c>
      <c r="AQ47" s="54"/>
      <c r="AR47" s="54"/>
      <c r="AS47" s="54"/>
      <c r="AT47" s="51" t="e">
        <f>(#REF!+#REF!+U47+Y47+AC47+AG47+AK47+AO47+AS47)*100/(#REF!+#REF!+T47+X47+AB47+AF47+AJ47+AN47+AR47)</f>
        <v>#REF!</v>
      </c>
      <c r="AU47" s="54"/>
      <c r="AV47" s="54"/>
      <c r="AW47" s="54"/>
      <c r="AX47" s="51" t="e">
        <f>(#REF!+#REF!+U47+Y47+AC47+AG47+AK47+AO47+AS47+AW47)*100/(#REF!+#REF!+T47+X47+AB47+AF47+AJ47+AN47+AR47+AV47)</f>
        <v>#REF!</v>
      </c>
      <c r="AY47" s="54"/>
      <c r="AZ47" s="54"/>
      <c r="BA47" s="54"/>
      <c r="BB47" s="51" t="e">
        <f>(#REF!+#REF!+U47+Y47+AC47+AG47+AK47+AO47+AS47+AW47+BA47)*100/(#REF!+#REF!+T47+X47+AB47+AF47+AJ47+AN47+AR47+AV47+AZ47)</f>
        <v>#REF!</v>
      </c>
      <c r="BC47" s="54"/>
      <c r="BD47" s="54"/>
      <c r="BE47" s="54"/>
      <c r="BF47" s="51"/>
      <c r="BG47" s="16" t="e">
        <f>#REF!+#REF!+T47+X47+AB47+AF47</f>
        <v>#REF!</v>
      </c>
      <c r="BH47" s="16" t="e">
        <f>#REF!+#REF!+U47+Y47+AC47+AG47</f>
        <v>#REF!</v>
      </c>
    </row>
    <row r="48" spans="1:60" ht="153" customHeight="1">
      <c r="A48" s="8" t="s">
        <v>7</v>
      </c>
      <c r="B48" s="190" t="s">
        <v>515</v>
      </c>
      <c r="C48" s="212" t="s">
        <v>37</v>
      </c>
      <c r="D48" s="162" t="s">
        <v>318</v>
      </c>
      <c r="E48" s="162" t="s">
        <v>464</v>
      </c>
      <c r="F48" s="33" t="s">
        <v>571</v>
      </c>
      <c r="G48" s="13">
        <v>6</v>
      </c>
      <c r="H48" s="76">
        <f>L48</f>
        <v>541</v>
      </c>
      <c r="I48" s="143">
        <v>540</v>
      </c>
      <c r="J48" s="143">
        <v>1</v>
      </c>
      <c r="K48" s="143">
        <v>0</v>
      </c>
      <c r="L48" s="143">
        <v>541</v>
      </c>
      <c r="M48" s="23">
        <f>Q48</f>
        <v>115.7</v>
      </c>
      <c r="N48" s="193">
        <v>115.7</v>
      </c>
      <c r="O48" s="310">
        <v>0</v>
      </c>
      <c r="P48" s="310">
        <v>0</v>
      </c>
      <c r="Q48" s="193">
        <f>N48+O48</f>
        <v>115.7</v>
      </c>
      <c r="R48" s="196">
        <v>7</v>
      </c>
      <c r="S48" s="31"/>
      <c r="T48" s="19"/>
      <c r="U48" s="19"/>
      <c r="V48" s="51" t="e">
        <f>(#REF!+#REF!+U48)*100/(#REF!+#REF!+T48)</f>
        <v>#REF!</v>
      </c>
      <c r="W48" s="54"/>
      <c r="X48" s="19"/>
      <c r="Y48" s="19"/>
      <c r="Z48" s="51" t="e">
        <f>(#REF!+#REF!+U48+Y48)*100/(#REF!+#REF!+T48+X48)</f>
        <v>#REF!</v>
      </c>
      <c r="AA48" s="94"/>
      <c r="AB48" s="94"/>
      <c r="AC48" s="94"/>
      <c r="AD48" s="51" t="e">
        <f>(#REF!+#REF!+U48+Y48+AC48)*100/(#REF!+#REF!+T48+X48+AB48)</f>
        <v>#REF!</v>
      </c>
      <c r="AE48" s="94"/>
      <c r="AF48" s="94"/>
      <c r="AG48" s="94"/>
      <c r="AH48" s="51" t="e">
        <f>(#REF!+#REF!+U48+Y48+AC48+AG48)*100/(#REF!+#REF!+T48+X48+AB48+AF48)</f>
        <v>#REF!</v>
      </c>
      <c r="AI48" s="94"/>
      <c r="AJ48" s="19"/>
      <c r="AK48" s="19"/>
      <c r="AL48" s="19" t="e">
        <f>(#REF!+#REF!+U48+Y48+AC48+AG48+AK48)*100/(#REF!+#REF!+T48+X48+AB48+AF48+AJ48)</f>
        <v>#REF!</v>
      </c>
      <c r="AM48" s="104"/>
      <c r="AN48" s="103"/>
      <c r="AO48" s="103"/>
      <c r="AP48" s="19" t="e">
        <f>(#REF!+#REF!+U48+Y48+AC48+AG48+AK48+AO48)*100/(#REF!+#REF!+T48+X48+AB48+AF48+AJ48+AN48)</f>
        <v>#REF!</v>
      </c>
      <c r="AQ48" s="48"/>
      <c r="AR48" s="104"/>
      <c r="AS48" s="104"/>
      <c r="AT48" s="51" t="e">
        <f>(#REF!+#REF!+U48+Y48+AC48+AG48+AK48+AO48+AS48)*100/(#REF!+#REF!+T48+X48+AB48+AF48+AJ48+AN48+AR48)</f>
        <v>#REF!</v>
      </c>
      <c r="AU48" s="110"/>
      <c r="AV48" s="110"/>
      <c r="AW48" s="110"/>
      <c r="AX48" s="51" t="e">
        <f>(#REF!+#REF!+U48+Y48+AC48+AG48+AK48+AO48+AS48+AW48)*100/(#REF!+#REF!+T48+X48+AB48+AF48+AJ48+AN48+AR48+AV48)</f>
        <v>#REF!</v>
      </c>
      <c r="AY48" s="110"/>
      <c r="AZ48" s="110"/>
      <c r="BA48" s="110"/>
      <c r="BB48" s="51" t="e">
        <f>(#REF!+#REF!+U48+Y48+AC48+AG48+AK48+AO48+AS48+AW48+BA48)*100/(#REF!+#REF!+T48+X48+AB48+AF48+AJ48+AN48+AR48+AV48+AZ48)</f>
        <v>#REF!</v>
      </c>
      <c r="BC48" s="110"/>
      <c r="BD48" s="110"/>
      <c r="BE48" s="110"/>
      <c r="BF48" s="51" t="e">
        <f>(#REF!+#REF!+U48+Y48+AC48+AG48+AK48+AO48+AS48+AW48+BA48+BE48)*100/(#REF!+#REF!+T48+X48+AB48+AF48+AJ48+AN48+AR48+AV48+AZ48+BD48)</f>
        <v>#REF!</v>
      </c>
      <c r="BG48" s="16" t="e">
        <f>#REF!+#REF!+T48+X48+AB48+AF48</f>
        <v>#REF!</v>
      </c>
      <c r="BH48" s="16" t="e">
        <f>#REF!+#REF!+U48+Y48+AC48+AG48</f>
        <v>#REF!</v>
      </c>
    </row>
    <row r="49" spans="1:61" s="266" customFormat="1" ht="23.25" customHeight="1">
      <c r="A49" s="262"/>
      <c r="B49" s="263" t="s">
        <v>344</v>
      </c>
      <c r="C49" s="264"/>
      <c r="D49" s="289"/>
      <c r="E49" s="290"/>
      <c r="F49" s="237"/>
      <c r="G49" s="238"/>
      <c r="H49" s="244">
        <f>SUM(H48)</f>
        <v>541</v>
      </c>
      <c r="I49" s="244">
        <f>SUM(I48)</f>
        <v>540</v>
      </c>
      <c r="J49" s="244">
        <f>SUM(J48)</f>
        <v>1</v>
      </c>
      <c r="K49" s="244">
        <f>K48</f>
        <v>0</v>
      </c>
      <c r="L49" s="244">
        <f aca="true" t="shared" si="14" ref="L49:Q49">SUM(L48)</f>
        <v>541</v>
      </c>
      <c r="M49" s="244">
        <f t="shared" si="14"/>
        <v>115.7</v>
      </c>
      <c r="N49" s="244">
        <f t="shared" si="14"/>
        <v>115.7</v>
      </c>
      <c r="O49" s="244">
        <f t="shared" si="14"/>
        <v>0</v>
      </c>
      <c r="P49" s="244">
        <f t="shared" si="14"/>
        <v>0</v>
      </c>
      <c r="Q49" s="244">
        <f t="shared" si="14"/>
        <v>115.7</v>
      </c>
      <c r="R49" s="244"/>
      <c r="S49" s="265"/>
      <c r="T49" s="92">
        <f aca="true" t="shared" si="15" ref="T49:BE49">SUM(T48)</f>
        <v>0</v>
      </c>
      <c r="U49" s="92">
        <f t="shared" si="15"/>
        <v>0</v>
      </c>
      <c r="V49" s="265"/>
      <c r="W49" s="265"/>
      <c r="X49" s="92">
        <f t="shared" si="15"/>
        <v>0</v>
      </c>
      <c r="Y49" s="92">
        <f t="shared" si="15"/>
        <v>0</v>
      </c>
      <c r="Z49" s="265"/>
      <c r="AA49" s="265"/>
      <c r="AB49" s="92">
        <f t="shared" si="15"/>
        <v>0</v>
      </c>
      <c r="AC49" s="92">
        <f t="shared" si="15"/>
        <v>0</v>
      </c>
      <c r="AD49" s="92"/>
      <c r="AE49" s="92"/>
      <c r="AF49" s="92">
        <f t="shared" si="15"/>
        <v>0</v>
      </c>
      <c r="AG49" s="92">
        <f t="shared" si="15"/>
        <v>0</v>
      </c>
      <c r="AH49" s="92"/>
      <c r="AI49" s="92"/>
      <c r="AJ49" s="92">
        <f t="shared" si="15"/>
        <v>0</v>
      </c>
      <c r="AK49" s="92">
        <f t="shared" si="15"/>
        <v>0</v>
      </c>
      <c r="AL49" s="92"/>
      <c r="AM49" s="92"/>
      <c r="AN49" s="92">
        <f t="shared" si="15"/>
        <v>0</v>
      </c>
      <c r="AO49" s="92">
        <f t="shared" si="15"/>
        <v>0</v>
      </c>
      <c r="AP49" s="92"/>
      <c r="AQ49" s="92"/>
      <c r="AR49" s="92">
        <f t="shared" si="15"/>
        <v>0</v>
      </c>
      <c r="AS49" s="92">
        <f t="shared" si="15"/>
        <v>0</v>
      </c>
      <c r="AT49" s="92"/>
      <c r="AU49" s="92"/>
      <c r="AV49" s="92">
        <f t="shared" si="15"/>
        <v>0</v>
      </c>
      <c r="AW49" s="92">
        <f t="shared" si="15"/>
        <v>0</v>
      </c>
      <c r="AX49" s="92"/>
      <c r="AY49" s="92"/>
      <c r="AZ49" s="92">
        <f t="shared" si="15"/>
        <v>0</v>
      </c>
      <c r="BA49" s="92">
        <f t="shared" si="15"/>
        <v>0</v>
      </c>
      <c r="BB49" s="92"/>
      <c r="BC49" s="92"/>
      <c r="BD49" s="92">
        <f t="shared" si="15"/>
        <v>0</v>
      </c>
      <c r="BE49" s="92">
        <f t="shared" si="15"/>
        <v>0</v>
      </c>
      <c r="BF49" s="92"/>
      <c r="BG49" s="90" t="e">
        <f>#REF!+#REF!+T49+X49+AB49+AF49</f>
        <v>#REF!</v>
      </c>
      <c r="BH49" s="90" t="e">
        <f>#REF!+#REF!+U49+Y49+AC49+AG49</f>
        <v>#REF!</v>
      </c>
      <c r="BI49" s="299"/>
    </row>
    <row r="50" spans="1:60" ht="17.25" customHeight="1">
      <c r="A50" s="345" t="s">
        <v>38</v>
      </c>
      <c r="B50" s="346"/>
      <c r="C50" s="346"/>
      <c r="D50" s="169"/>
      <c r="E50" s="169"/>
      <c r="F50" s="46"/>
      <c r="G50" s="46"/>
      <c r="H50" s="64"/>
      <c r="I50" s="64"/>
      <c r="J50" s="64"/>
      <c r="K50" s="64"/>
      <c r="L50" s="64"/>
      <c r="M50" s="23"/>
      <c r="N50" s="23"/>
      <c r="O50" s="23"/>
      <c r="P50" s="23"/>
      <c r="Q50" s="193"/>
      <c r="R50" s="196"/>
      <c r="S50" s="31"/>
      <c r="T50" s="19"/>
      <c r="U50" s="19"/>
      <c r="V50" s="51"/>
      <c r="W50" s="54"/>
      <c r="X50" s="19"/>
      <c r="Y50" s="19"/>
      <c r="Z50" s="51"/>
      <c r="AA50" s="54"/>
      <c r="AB50" s="54"/>
      <c r="AC50" s="54"/>
      <c r="AD50" s="51"/>
      <c r="AE50" s="54"/>
      <c r="AF50" s="54"/>
      <c r="AG50" s="54"/>
      <c r="AH50" s="51"/>
      <c r="AI50" s="54"/>
      <c r="AJ50" s="19"/>
      <c r="AK50" s="19"/>
      <c r="AL50" s="19"/>
      <c r="AM50" s="54"/>
      <c r="AN50" s="19"/>
      <c r="AO50" s="19"/>
      <c r="AP50" s="19" t="e">
        <f>(#REF!+#REF!+U50+Y50+AC50+AG50+AK50+AO50)*100/(#REF!+#REF!+T50+X50+AB50+AF50+AJ50+AN50)</f>
        <v>#REF!</v>
      </c>
      <c r="AQ50" s="54"/>
      <c r="AR50" s="54"/>
      <c r="AS50" s="54"/>
      <c r="AT50" s="51" t="e">
        <f>(#REF!+#REF!+U50+Y50+AC50+AG50+AK50+AO50+AS50)*100/(#REF!+#REF!+T50+X50+AB50+AF50+AJ50+AN50+AR50)</f>
        <v>#REF!</v>
      </c>
      <c r="AU50" s="54"/>
      <c r="AV50" s="54"/>
      <c r="AW50" s="54"/>
      <c r="AX50" s="51" t="e">
        <f>(#REF!+#REF!+U50+Y50+AC50+AG50+AK50+AO50+AS50+AW50)*100/(#REF!+#REF!+T50+X50+AB50+AF50+AJ50+AN50+AR50+AV50)</f>
        <v>#REF!</v>
      </c>
      <c r="AY50" s="54"/>
      <c r="AZ50" s="54"/>
      <c r="BA50" s="54"/>
      <c r="BB50" s="51" t="e">
        <f>(#REF!+#REF!+U50+Y50+AC50+AG50+AK50+AO50+AS50+AW50+BA50)*100/(#REF!+#REF!+T50+X50+AB50+AF50+AJ50+AN50+AR50+AV50+AZ50)</f>
        <v>#REF!</v>
      </c>
      <c r="BC50" s="54"/>
      <c r="BD50" s="54"/>
      <c r="BE50" s="54"/>
      <c r="BF50" s="51"/>
      <c r="BG50" s="16" t="e">
        <f>#REF!+#REF!+T50+X50+AB50+AF50</f>
        <v>#REF!</v>
      </c>
      <c r="BH50" s="16" t="e">
        <f>#REF!+#REF!+U50+Y50+AC50+AG50</f>
        <v>#REF!</v>
      </c>
    </row>
    <row r="51" spans="1:60" ht="117.75" customHeight="1">
      <c r="A51" s="8" t="s">
        <v>7</v>
      </c>
      <c r="B51" s="32" t="s">
        <v>39</v>
      </c>
      <c r="C51" s="212" t="s">
        <v>40</v>
      </c>
      <c r="D51" s="162" t="s">
        <v>263</v>
      </c>
      <c r="E51" s="162" t="s">
        <v>453</v>
      </c>
      <c r="F51" s="33">
        <v>6</v>
      </c>
      <c r="G51" s="13">
        <v>230</v>
      </c>
      <c r="H51" s="76">
        <f>L51</f>
        <v>14713.9</v>
      </c>
      <c r="I51" s="143">
        <v>14558.5</v>
      </c>
      <c r="J51" s="143">
        <v>155.4</v>
      </c>
      <c r="K51" s="143">
        <v>0</v>
      </c>
      <c r="L51" s="143">
        <f>J51+I51</f>
        <v>14713.9</v>
      </c>
      <c r="M51" s="23">
        <f>Q51</f>
        <v>7941.5</v>
      </c>
      <c r="N51" s="193">
        <v>7852.6</v>
      </c>
      <c r="O51" s="310">
        <v>88.9</v>
      </c>
      <c r="P51" s="310">
        <v>0</v>
      </c>
      <c r="Q51" s="193">
        <f>N51+O51</f>
        <v>7941.5</v>
      </c>
      <c r="R51" s="199" t="s">
        <v>709</v>
      </c>
      <c r="S51" s="31"/>
      <c r="T51" s="19"/>
      <c r="U51" s="19"/>
      <c r="V51" s="51" t="e">
        <f>(#REF!+#REF!+U51)*100/(#REF!+#REF!+T51)</f>
        <v>#REF!</v>
      </c>
      <c r="W51" s="54"/>
      <c r="X51" s="19"/>
      <c r="Y51" s="19"/>
      <c r="Z51" s="51" t="e">
        <f>(#REF!+#REF!+U51+Y51)*100/(#REF!+#REF!+T51+X51)</f>
        <v>#REF!</v>
      </c>
      <c r="AA51" s="94"/>
      <c r="AB51" s="94"/>
      <c r="AC51" s="94"/>
      <c r="AD51" s="51" t="e">
        <f>(#REF!+#REF!+U51+Y51+AC51)*100/(#REF!+#REF!+T51+X51+AB51)</f>
        <v>#REF!</v>
      </c>
      <c r="AE51" s="94"/>
      <c r="AF51" s="94"/>
      <c r="AG51" s="94"/>
      <c r="AH51" s="51" t="e">
        <f>(#REF!+#REF!+U51+Y51+AC51+AG51)*100/(#REF!+#REF!+T51+X51+AB51+AF51)</f>
        <v>#REF!</v>
      </c>
      <c r="AI51" s="94"/>
      <c r="AJ51" s="19"/>
      <c r="AK51" s="19"/>
      <c r="AL51" s="19" t="e">
        <f>(#REF!+#REF!+U51+Y51+AC51+AG51+AK51)*100/(#REF!+#REF!+T51+X51+AB51+AF51+AJ51)</f>
        <v>#REF!</v>
      </c>
      <c r="AM51" s="104"/>
      <c r="AN51" s="103"/>
      <c r="AO51" s="104"/>
      <c r="AP51" s="19" t="e">
        <f>(#REF!+#REF!+U51+Y51+AC51+AG51+AK51+AO51)*100/(#REF!+#REF!+T51+X51+AB51+AF51+AJ51+AN51)</f>
        <v>#REF!</v>
      </c>
      <c r="AQ51" s="48"/>
      <c r="AR51" s="104"/>
      <c r="AS51" s="104"/>
      <c r="AT51" s="51" t="e">
        <f>(#REF!+#REF!+U51+Y51+AC51+AG51+AK51+AO51+AS51)*100/(#REF!+#REF!+T51+X51+AB51+AF51+AJ51+AN51+AR51)</f>
        <v>#REF!</v>
      </c>
      <c r="AU51" s="110"/>
      <c r="AV51" s="110"/>
      <c r="AW51" s="110"/>
      <c r="AX51" s="51" t="e">
        <f>(#REF!+#REF!+U51+Y51+AC51+AG51+AK51+AO51+AS51+AW51)*100/(#REF!+#REF!+T51+X51+AB51+AF51+AJ51+AN51+AR51+AV51)</f>
        <v>#REF!</v>
      </c>
      <c r="AY51" s="110"/>
      <c r="AZ51" s="110"/>
      <c r="BA51" s="110"/>
      <c r="BB51" s="51" t="e">
        <f>(#REF!+#REF!+U51+Y51+AC51+AG51+AK51+AO51+AS51+AW51+BA51)*100/(#REF!+#REF!+T51+X51+AB51+AF51+AJ51+AN51+AR51+AV51+AZ51)</f>
        <v>#REF!</v>
      </c>
      <c r="BC51" s="110"/>
      <c r="BD51" s="110"/>
      <c r="BE51" s="110"/>
      <c r="BF51" s="51" t="e">
        <f>(#REF!+#REF!+U51+Y51+AC51+AG51+AK51+AO51+AS51+AW51+BA51+BE51)*100/(#REF!+#REF!+T51+X51+AB51+AF51+AJ51+AN51+AR51+AV51+AZ51+BD51)</f>
        <v>#REF!</v>
      </c>
      <c r="BG51" s="16" t="e">
        <f>#REF!+#REF!+T51+X51+AB51+AF51</f>
        <v>#REF!</v>
      </c>
      <c r="BH51" s="16" t="e">
        <f>#REF!+#REF!+U51+Y51+AC51+AG51</f>
        <v>#REF!</v>
      </c>
    </row>
    <row r="52" spans="1:63" s="240" customFormat="1" ht="18.75" customHeight="1">
      <c r="A52" s="87"/>
      <c r="B52" s="91" t="s">
        <v>344</v>
      </c>
      <c r="C52" s="87"/>
      <c r="D52" s="277"/>
      <c r="E52" s="277"/>
      <c r="F52" s="87"/>
      <c r="G52" s="87"/>
      <c r="H52" s="244">
        <f>SUM(H51)</f>
        <v>14713.9</v>
      </c>
      <c r="I52" s="244">
        <f aca="true" t="shared" si="16" ref="I52:Q52">SUM(I51)</f>
        <v>14558.5</v>
      </c>
      <c r="J52" s="244">
        <f t="shared" si="16"/>
        <v>155.4</v>
      </c>
      <c r="K52" s="244">
        <f>K51</f>
        <v>0</v>
      </c>
      <c r="L52" s="244">
        <f t="shared" si="16"/>
        <v>14713.9</v>
      </c>
      <c r="M52" s="244">
        <f t="shared" si="16"/>
        <v>7941.5</v>
      </c>
      <c r="N52" s="244">
        <f t="shared" si="16"/>
        <v>7852.6</v>
      </c>
      <c r="O52" s="244">
        <f t="shared" si="16"/>
        <v>88.9</v>
      </c>
      <c r="P52" s="244">
        <f t="shared" si="16"/>
        <v>0</v>
      </c>
      <c r="Q52" s="244">
        <f t="shared" si="16"/>
        <v>7941.5</v>
      </c>
      <c r="R52" s="244"/>
      <c r="S52" s="92"/>
      <c r="T52" s="92">
        <f aca="true" t="shared" si="17" ref="T52:BE52">SUM(T51)</f>
        <v>0</v>
      </c>
      <c r="U52" s="92">
        <f t="shared" si="17"/>
        <v>0</v>
      </c>
      <c r="V52" s="92"/>
      <c r="W52" s="92"/>
      <c r="X52" s="92">
        <f t="shared" si="17"/>
        <v>0</v>
      </c>
      <c r="Y52" s="92">
        <f t="shared" si="17"/>
        <v>0</v>
      </c>
      <c r="Z52" s="92"/>
      <c r="AA52" s="92"/>
      <c r="AB52" s="92">
        <f t="shared" si="17"/>
        <v>0</v>
      </c>
      <c r="AC52" s="92">
        <f t="shared" si="17"/>
        <v>0</v>
      </c>
      <c r="AD52" s="92"/>
      <c r="AE52" s="92"/>
      <c r="AF52" s="92">
        <f t="shared" si="17"/>
        <v>0</v>
      </c>
      <c r="AG52" s="92">
        <f t="shared" si="17"/>
        <v>0</v>
      </c>
      <c r="AH52" s="92"/>
      <c r="AI52" s="92"/>
      <c r="AJ52" s="92">
        <f t="shared" si="17"/>
        <v>0</v>
      </c>
      <c r="AK52" s="92">
        <f t="shared" si="17"/>
        <v>0</v>
      </c>
      <c r="AL52" s="92"/>
      <c r="AM52" s="92"/>
      <c r="AN52" s="92">
        <f t="shared" si="17"/>
        <v>0</v>
      </c>
      <c r="AO52" s="92">
        <f t="shared" si="17"/>
        <v>0</v>
      </c>
      <c r="AP52" s="92"/>
      <c r="AQ52" s="92"/>
      <c r="AR52" s="92">
        <f t="shared" si="17"/>
        <v>0</v>
      </c>
      <c r="AS52" s="92">
        <f t="shared" si="17"/>
        <v>0</v>
      </c>
      <c r="AT52" s="92"/>
      <c r="AU52" s="92"/>
      <c r="AV52" s="92">
        <f t="shared" si="17"/>
        <v>0</v>
      </c>
      <c r="AW52" s="92">
        <f t="shared" si="17"/>
        <v>0</v>
      </c>
      <c r="AX52" s="92"/>
      <c r="AY52" s="92"/>
      <c r="AZ52" s="92">
        <f t="shared" si="17"/>
        <v>0</v>
      </c>
      <c r="BA52" s="92">
        <f t="shared" si="17"/>
        <v>0</v>
      </c>
      <c r="BB52" s="92"/>
      <c r="BC52" s="92"/>
      <c r="BD52" s="92">
        <f t="shared" si="17"/>
        <v>0</v>
      </c>
      <c r="BE52" s="92">
        <f t="shared" si="17"/>
        <v>0</v>
      </c>
      <c r="BF52" s="92"/>
      <c r="BG52" s="90" t="e">
        <f>#REF!+#REF!+T52+X52+AB52+AF52</f>
        <v>#REF!</v>
      </c>
      <c r="BH52" s="90" t="e">
        <f>#REF!+#REF!+U52+Y52+AC52+AG52</f>
        <v>#REF!</v>
      </c>
      <c r="BI52" s="299"/>
      <c r="BK52" s="266"/>
    </row>
    <row r="53" spans="1:60" ht="46.5" customHeight="1">
      <c r="A53" s="135">
        <v>1</v>
      </c>
      <c r="B53" s="138" t="s">
        <v>41</v>
      </c>
      <c r="C53" s="217" t="s">
        <v>42</v>
      </c>
      <c r="D53" s="162" t="s">
        <v>289</v>
      </c>
      <c r="E53" s="162" t="s">
        <v>523</v>
      </c>
      <c r="F53" s="33">
        <v>2</v>
      </c>
      <c r="G53" s="13">
        <v>750</v>
      </c>
      <c r="H53" s="76">
        <f>L53</f>
        <v>1525</v>
      </c>
      <c r="I53" s="143">
        <v>0</v>
      </c>
      <c r="J53" s="143">
        <v>0</v>
      </c>
      <c r="K53" s="143">
        <v>1525</v>
      </c>
      <c r="L53" s="143">
        <f>I53+J53+K53</f>
        <v>1525</v>
      </c>
      <c r="M53" s="23">
        <f>Q53</f>
        <v>1180.8</v>
      </c>
      <c r="N53" s="23">
        <v>0</v>
      </c>
      <c r="O53" s="23">
        <v>0</v>
      </c>
      <c r="P53" s="23">
        <v>1180.8</v>
      </c>
      <c r="Q53" s="193">
        <f>N53+O53+P53</f>
        <v>1180.8</v>
      </c>
      <c r="R53" s="45">
        <v>720</v>
      </c>
      <c r="S53" s="31"/>
      <c r="T53" s="19"/>
      <c r="U53" s="19"/>
      <c r="V53" s="51" t="e">
        <f>(#REF!+#REF!+U53)*100/(#REF!+#REF!+T53)</f>
        <v>#REF!</v>
      </c>
      <c r="W53" s="54"/>
      <c r="X53" s="19"/>
      <c r="Y53" s="19"/>
      <c r="Z53" s="51" t="e">
        <f>(#REF!+#REF!+U53+Y53)*100/(#REF!+#REF!+T53+X53)</f>
        <v>#REF!</v>
      </c>
      <c r="AA53" s="54"/>
      <c r="AB53" s="19"/>
      <c r="AC53" s="54"/>
      <c r="AD53" s="51" t="e">
        <f>(#REF!+#REF!+U53+Y53+AC53)*100/(#REF!+#REF!+T53+X53+AB53)</f>
        <v>#REF!</v>
      </c>
      <c r="AE53" s="54"/>
      <c r="AF53" s="54"/>
      <c r="AG53" s="54"/>
      <c r="AH53" s="51" t="e">
        <f>(#REF!+#REF!+U53+Y53+AC53+AG53)*100/(#REF!+#REF!+T53+X53+AB53+AF53)</f>
        <v>#REF!</v>
      </c>
      <c r="AI53" s="54"/>
      <c r="AJ53" s="19"/>
      <c r="AK53" s="19"/>
      <c r="AL53" s="19" t="e">
        <f>(#REF!+#REF!+U53+Y53+AC53+AG53+AK53)*100/(#REF!+#REF!+T53+X53+AB53+AF53+AJ53)</f>
        <v>#REF!</v>
      </c>
      <c r="AM53" s="104"/>
      <c r="AN53" s="103"/>
      <c r="AO53" s="103"/>
      <c r="AP53" s="19" t="e">
        <f>(#REF!+#REF!+U53+Y53+AC53+AG53+AK53+AO53)*100/(#REF!+#REF!+T53+X53+AB53+AF53+AJ53+AN53)</f>
        <v>#REF!</v>
      </c>
      <c r="AQ53" s="54"/>
      <c r="AR53" s="54"/>
      <c r="AS53" s="54"/>
      <c r="AT53" s="51" t="e">
        <f>(#REF!+#REF!+U53+Y53+AC53+AG53+AK53+AO53+AS53)*100/(#REF!+#REF!+T53+X53+AB53+AF53+AJ53+AN53+AR53)</f>
        <v>#REF!</v>
      </c>
      <c r="AU53" s="54"/>
      <c r="AV53" s="54"/>
      <c r="AW53" s="54"/>
      <c r="AX53" s="51" t="e">
        <f>(#REF!+#REF!+U53+Y53+AC53+AG53+AK53+AO53+AS53+AW53)*100/(#REF!+#REF!+T53+X53+AB53+AF53+AJ53+AN53+AR53+AV53)</f>
        <v>#REF!</v>
      </c>
      <c r="AY53" s="110"/>
      <c r="AZ53" s="110"/>
      <c r="BA53" s="110"/>
      <c r="BB53" s="51" t="e">
        <f>(#REF!+#REF!+U53+Y53+AC53+AG53+AK53+AO53+AS53+AW53+BA53)*100/(#REF!+#REF!+T53+X53+AB53+AF53+AJ53+AN53+AR53+AV53+AZ53)</f>
        <v>#REF!</v>
      </c>
      <c r="BC53" s="110"/>
      <c r="BD53" s="110"/>
      <c r="BE53" s="110"/>
      <c r="BF53" s="51" t="e">
        <f>(#REF!+#REF!+U53+Y53+AC53+AG53+AK53+AO53+AS53+AW53+BA53+BE53)*100/(#REF!+#REF!+T53+X53+AB53+AF53+AJ53+AN53+AR53+AV53+AZ53+BD53)</f>
        <v>#REF!</v>
      </c>
      <c r="BG53" s="16" t="e">
        <f>#REF!+#REF!+T53+X53+AB53+AF53</f>
        <v>#REF!</v>
      </c>
      <c r="BH53" s="16" t="e">
        <f>#REF!+#REF!+U53+Y53+AC53+AG53</f>
        <v>#REF!</v>
      </c>
    </row>
    <row r="54" spans="1:63" s="240" customFormat="1" ht="18.75" customHeight="1">
      <c r="A54" s="87"/>
      <c r="B54" s="91" t="s">
        <v>344</v>
      </c>
      <c r="C54" s="87"/>
      <c r="D54" s="277"/>
      <c r="E54" s="277"/>
      <c r="F54" s="87"/>
      <c r="G54" s="87"/>
      <c r="H54" s="244">
        <f>SUM(H53:H53)</f>
        <v>1525</v>
      </c>
      <c r="I54" s="244">
        <f aca="true" t="shared" si="18" ref="I54:Q54">SUM(I53:I53)</f>
        <v>0</v>
      </c>
      <c r="J54" s="244">
        <f t="shared" si="18"/>
        <v>0</v>
      </c>
      <c r="K54" s="244">
        <f>K53</f>
        <v>1525</v>
      </c>
      <c r="L54" s="244">
        <f t="shared" si="18"/>
        <v>1525</v>
      </c>
      <c r="M54" s="244">
        <f t="shared" si="18"/>
        <v>1180.8</v>
      </c>
      <c r="N54" s="244">
        <f t="shared" si="18"/>
        <v>0</v>
      </c>
      <c r="O54" s="244">
        <f t="shared" si="18"/>
        <v>0</v>
      </c>
      <c r="P54" s="244">
        <f t="shared" si="18"/>
        <v>1180.8</v>
      </c>
      <c r="Q54" s="244">
        <f t="shared" si="18"/>
        <v>1180.8</v>
      </c>
      <c r="R54" s="244"/>
      <c r="S54" s="92"/>
      <c r="T54" s="92">
        <f>SUM(T53:T53)</f>
        <v>0</v>
      </c>
      <c r="U54" s="92">
        <f>SUM(U53:U53)</f>
        <v>0</v>
      </c>
      <c r="V54" s="92"/>
      <c r="W54" s="92"/>
      <c r="X54" s="92">
        <f>SUM(X53:X53)</f>
        <v>0</v>
      </c>
      <c r="Y54" s="92">
        <f>SUM(Y53:Y53)</f>
        <v>0</v>
      </c>
      <c r="Z54" s="92"/>
      <c r="AA54" s="92"/>
      <c r="AB54" s="92">
        <f>SUM(AB53:AB53)</f>
        <v>0</v>
      </c>
      <c r="AC54" s="92">
        <f>SUM(AC53:AC53)</f>
        <v>0</v>
      </c>
      <c r="AD54" s="92"/>
      <c r="AE54" s="92"/>
      <c r="AF54" s="92">
        <f>SUM(AF53:AF53)</f>
        <v>0</v>
      </c>
      <c r="AG54" s="92">
        <f>SUM(AG53:AG53)</f>
        <v>0</v>
      </c>
      <c r="AH54" s="92"/>
      <c r="AI54" s="92"/>
      <c r="AJ54" s="92">
        <f>SUM(AJ53:AJ53)</f>
        <v>0</v>
      </c>
      <c r="AK54" s="92">
        <f>SUM(AK53:AK53)</f>
        <v>0</v>
      </c>
      <c r="AL54" s="92"/>
      <c r="AM54" s="92"/>
      <c r="AN54" s="92">
        <f>SUM(AN53:AN53)</f>
        <v>0</v>
      </c>
      <c r="AO54" s="92">
        <f>SUM(AO53:AO53)</f>
        <v>0</v>
      </c>
      <c r="AP54" s="92"/>
      <c r="AQ54" s="92"/>
      <c r="AR54" s="92">
        <f>SUM(AR53:AR53)</f>
        <v>0</v>
      </c>
      <c r="AS54" s="92">
        <f>SUM(AS53:AS53)</f>
        <v>0</v>
      </c>
      <c r="AT54" s="92"/>
      <c r="AU54" s="92"/>
      <c r="AV54" s="92">
        <f>SUM(AV53:AV53)</f>
        <v>0</v>
      </c>
      <c r="AW54" s="92">
        <f>SUM(AW53:AW53)</f>
        <v>0</v>
      </c>
      <c r="AX54" s="92"/>
      <c r="AY54" s="92"/>
      <c r="AZ54" s="92">
        <f>SUM(AZ53:AZ53)</f>
        <v>0</v>
      </c>
      <c r="BA54" s="92">
        <f>SUM(BA53:BA53)</f>
        <v>0</v>
      </c>
      <c r="BB54" s="92"/>
      <c r="BC54" s="92"/>
      <c r="BD54" s="92">
        <f>SUM(BD53:BD53)</f>
        <v>0</v>
      </c>
      <c r="BE54" s="92">
        <f>SUM(BE53:BE53)</f>
        <v>0</v>
      </c>
      <c r="BF54" s="92"/>
      <c r="BG54" s="90" t="e">
        <f>#REF!+#REF!+T54+X54+AB54+AF54</f>
        <v>#REF!</v>
      </c>
      <c r="BH54" s="90" t="e">
        <f>#REF!+#REF!+U54+Y54+AC54+AG54</f>
        <v>#REF!</v>
      </c>
      <c r="BI54" s="299"/>
      <c r="BK54" s="266"/>
    </row>
    <row r="55" spans="1:60" ht="63" customHeight="1">
      <c r="A55" s="338" t="s">
        <v>13</v>
      </c>
      <c r="B55" s="338" t="s">
        <v>43</v>
      </c>
      <c r="C55" s="70" t="s">
        <v>659</v>
      </c>
      <c r="D55" s="170" t="s">
        <v>288</v>
      </c>
      <c r="E55" s="170" t="s">
        <v>493</v>
      </c>
      <c r="F55" s="33">
        <v>1.8</v>
      </c>
      <c r="G55" s="13">
        <v>2444</v>
      </c>
      <c r="H55" s="76">
        <f aca="true" t="shared" si="19" ref="H55:H61">L55</f>
        <v>4400.4</v>
      </c>
      <c r="I55" s="143">
        <v>0</v>
      </c>
      <c r="J55" s="143">
        <v>0</v>
      </c>
      <c r="K55" s="143">
        <v>4400.4</v>
      </c>
      <c r="L55" s="143">
        <f>I55+J55+K55</f>
        <v>4400.4</v>
      </c>
      <c r="M55" s="23">
        <f aca="true" t="shared" si="20" ref="M55:M62">Q55</f>
        <v>2784.6</v>
      </c>
      <c r="N55" s="295">
        <v>0</v>
      </c>
      <c r="O55" s="295">
        <v>0</v>
      </c>
      <c r="P55" s="295">
        <v>2784.6</v>
      </c>
      <c r="Q55" s="193">
        <f>N55+O55+P55</f>
        <v>2784.6</v>
      </c>
      <c r="R55" s="45">
        <v>1666</v>
      </c>
      <c r="S55" s="31"/>
      <c r="T55" s="19"/>
      <c r="U55" s="19"/>
      <c r="V55" s="51" t="e">
        <f>(#REF!+#REF!+U55)*100/(#REF!+#REF!+T55)</f>
        <v>#REF!</v>
      </c>
      <c r="W55" s="54"/>
      <c r="X55" s="19"/>
      <c r="Y55" s="19"/>
      <c r="Z55" s="51" t="e">
        <f>(#REF!+#REF!+U55+Y55)*100/(#REF!+#REF!+T55+X55)</f>
        <v>#REF!</v>
      </c>
      <c r="AA55" s="54"/>
      <c r="AB55" s="19"/>
      <c r="AC55" s="54"/>
      <c r="AD55" s="51" t="e">
        <f>(#REF!+#REF!+U55+Y55+AC55)*100/(#REF!+#REF!+T55+X55+AB55)</f>
        <v>#REF!</v>
      </c>
      <c r="AE55" s="94"/>
      <c r="AF55" s="99"/>
      <c r="AG55" s="99"/>
      <c r="AH55" s="51" t="e">
        <f>(#REF!+#REF!+U55+Y55+AC55+AG55)*100/(#REF!+#REF!+T55+X55+AB55+AF55)</f>
        <v>#REF!</v>
      </c>
      <c r="AI55" s="54"/>
      <c r="AJ55" s="19"/>
      <c r="AK55" s="19"/>
      <c r="AL55" s="19" t="e">
        <f>(#REF!+#REF!+U55+Y55+AC55+AG55+AK55)*100/(#REF!+#REF!+T55+X55+AB55+AF55+AJ55)</f>
        <v>#REF!</v>
      </c>
      <c r="AM55" s="104"/>
      <c r="AN55" s="103"/>
      <c r="AO55" s="103"/>
      <c r="AP55" s="19" t="e">
        <f>(#REF!+#REF!+U55+Y55+AC55+AG55+AK55+AO55)*100/(#REF!+#REF!+T55+X55+AB55+AF55+AJ55+AN55)</f>
        <v>#REF!</v>
      </c>
      <c r="AQ55" s="54"/>
      <c r="AR55" s="54"/>
      <c r="AS55" s="54"/>
      <c r="AT55" s="51" t="e">
        <f>(#REF!+#REF!+U55+Y55+AC55+AG55+AK55+AO55+AS55)*100/(#REF!+#REF!+T55+X55+AB55+AF55+AJ55+AN55+AR55)</f>
        <v>#REF!</v>
      </c>
      <c r="AU55" s="54"/>
      <c r="AV55" s="54"/>
      <c r="AW55" s="54"/>
      <c r="AX55" s="51" t="e">
        <f>(#REF!+#REF!+U55+Y55+AC55+AG55+AK55+AO55+AS55+AW55)*100/(#REF!+#REF!+T55+X55+AB55+AF55+AJ55+AN55+AR55+AV55)</f>
        <v>#REF!</v>
      </c>
      <c r="AY55" s="54"/>
      <c r="AZ55" s="54"/>
      <c r="BA55" s="54"/>
      <c r="BB55" s="51" t="e">
        <f>(#REF!+#REF!+U55+Y55+AC55+AG55+AK55+AO55+AS55+AW55+BA55)*100/(#REF!+#REF!+T55+X55+AB55+AF55+AJ55+AN55+AR55+AV55+AZ55)</f>
        <v>#REF!</v>
      </c>
      <c r="BC55" s="54"/>
      <c r="BD55" s="54"/>
      <c r="BE55" s="54"/>
      <c r="BF55" s="51" t="e">
        <f>(#REF!+#REF!+U55+Y55+AC55+AG55+AK55+AO55+AS55+AW55+BA55+BE55)*100/(#REF!+#REF!+T55+X55+AB55+AF55+AJ55+AN55+AR55+AV55+AZ55+BD55)</f>
        <v>#REF!</v>
      </c>
      <c r="BG55" s="16" t="e">
        <f>#REF!+#REF!+T55+X55+AB55+AF55</f>
        <v>#REF!</v>
      </c>
      <c r="BH55" s="16" t="e">
        <f>#REF!+#REF!+U55+Y55+AC55+AG55</f>
        <v>#REF!</v>
      </c>
    </row>
    <row r="56" spans="1:60" ht="36">
      <c r="A56" s="339"/>
      <c r="B56" s="339"/>
      <c r="C56" s="70" t="s">
        <v>44</v>
      </c>
      <c r="D56" s="162" t="s">
        <v>234</v>
      </c>
      <c r="E56" s="162" t="s">
        <v>408</v>
      </c>
      <c r="F56" s="33">
        <v>3</v>
      </c>
      <c r="G56" s="71">
        <v>155</v>
      </c>
      <c r="H56" s="76">
        <f t="shared" si="19"/>
        <v>5644.2</v>
      </c>
      <c r="I56" s="142">
        <v>5580</v>
      </c>
      <c r="J56" s="142">
        <v>64.2</v>
      </c>
      <c r="K56" s="142">
        <v>0</v>
      </c>
      <c r="L56" s="142">
        <f aca="true" t="shared" si="21" ref="L56:L61">J56+I56</f>
        <v>5644.2</v>
      </c>
      <c r="M56" s="23">
        <f t="shared" si="20"/>
        <v>3667.2</v>
      </c>
      <c r="N56" s="193">
        <v>3627</v>
      </c>
      <c r="O56" s="310">
        <v>40.2</v>
      </c>
      <c r="P56" s="310">
        <v>0</v>
      </c>
      <c r="Q56" s="193">
        <f aca="true" t="shared" si="22" ref="Q56:Q61">O56+N56</f>
        <v>3667.2</v>
      </c>
      <c r="R56" s="297">
        <v>157</v>
      </c>
      <c r="S56" s="31"/>
      <c r="T56" s="19"/>
      <c r="U56" s="19"/>
      <c r="V56" s="51" t="e">
        <f>(#REF!+#REF!+U56)*100/(#REF!+#REF!+T56)</f>
        <v>#REF!</v>
      </c>
      <c r="W56" s="54"/>
      <c r="X56" s="19"/>
      <c r="Y56" s="19"/>
      <c r="Z56" s="51" t="e">
        <f>(#REF!+#REF!+U56+Y56)*100/(#REF!+#REF!+T56+X56)</f>
        <v>#REF!</v>
      </c>
      <c r="AA56" s="94"/>
      <c r="AB56" s="19"/>
      <c r="AC56" s="19"/>
      <c r="AD56" s="51" t="e">
        <f>(#REF!+#REF!+U56+Y56+AC56)*100/(#REF!+#REF!+T56+X56+AB56)</f>
        <v>#REF!</v>
      </c>
      <c r="AE56" s="94"/>
      <c r="AF56" s="94"/>
      <c r="AG56" s="94"/>
      <c r="AH56" s="51" t="e">
        <f>(#REF!+#REF!+U56+Y56+AC56+AG56)*100/(#REF!+#REF!+T56+X56+AB56+AF56)</f>
        <v>#REF!</v>
      </c>
      <c r="AI56" s="94"/>
      <c r="AJ56" s="19"/>
      <c r="AK56" s="19"/>
      <c r="AL56" s="19" t="e">
        <f>(#REF!+#REF!+U56+Y56+AC56+AG56+AK56)*100/(#REF!+#REF!+T56+X56+AB56+AF56+AJ56)</f>
        <v>#REF!</v>
      </c>
      <c r="AM56" s="104"/>
      <c r="AN56" s="103"/>
      <c r="AO56" s="103"/>
      <c r="AP56" s="19" t="e">
        <f>(#REF!+#REF!+U56+Y56+AC56+AG56+AK56+AO56)*100/(#REF!+#REF!+T56+X56+AB56+AF56+AJ56+AN56)</f>
        <v>#REF!</v>
      </c>
      <c r="AQ56" s="48"/>
      <c r="AR56" s="104"/>
      <c r="AS56" s="104"/>
      <c r="AT56" s="51" t="e">
        <f>(#REF!+#REF!+U56+Y56+AC56+AG56+AK56+AO56+AS56)*100/(#REF!+#REF!+T56+X56+AB56+AF56+AJ56+AN56+AR56)</f>
        <v>#REF!</v>
      </c>
      <c r="AU56" s="110"/>
      <c r="AV56" s="110"/>
      <c r="AW56" s="110"/>
      <c r="AX56" s="51" t="e">
        <f>(#REF!+#REF!+U56+Y56+AC56+AG56+AK56+AO56+AS56+AW56)*100/(#REF!+#REF!+T56+X56+AB56+AF56+AJ56+AN56+AR56+AV56)</f>
        <v>#REF!</v>
      </c>
      <c r="AY56" s="110"/>
      <c r="AZ56" s="110"/>
      <c r="BA56" s="110"/>
      <c r="BB56" s="51" t="e">
        <f>(#REF!+#REF!+U56+Y56+AC56+AG56+AK56+AO56+AS56+AW56+BA56)*100/(#REF!+#REF!+T56+X56+AB56+AF56+AJ56+AN56+AR56+AV56+AZ56)</f>
        <v>#REF!</v>
      </c>
      <c r="BC56" s="110"/>
      <c r="BD56" s="110"/>
      <c r="BE56" s="110"/>
      <c r="BF56" s="51" t="e">
        <f>(#REF!+#REF!+U56+Y56+AC56+AG56+AK56+AO56+AS56+AW56+BA56+BE56)*100/(#REF!+#REF!+T56+X56+AB56+AF56+AJ56+AN56+AR56+AV56+AZ56+BD56)</f>
        <v>#REF!</v>
      </c>
      <c r="BG56" s="16" t="e">
        <f>#REF!+#REF!+T56+X56+AB56+AF56</f>
        <v>#REF!</v>
      </c>
      <c r="BH56" s="16" t="e">
        <f>#REF!+#REF!+U56+Y56+AC56+AG56</f>
        <v>#REF!</v>
      </c>
    </row>
    <row r="57" spans="1:60" ht="24">
      <c r="A57" s="339"/>
      <c r="B57" s="339"/>
      <c r="C57" s="72" t="s">
        <v>184</v>
      </c>
      <c r="D57" s="171" t="s">
        <v>331</v>
      </c>
      <c r="E57" s="171" t="s">
        <v>496</v>
      </c>
      <c r="F57" s="69">
        <v>0.128</v>
      </c>
      <c r="G57" s="73">
        <v>853</v>
      </c>
      <c r="H57" s="76">
        <f t="shared" si="19"/>
        <v>107.2</v>
      </c>
      <c r="I57" s="128">
        <v>0</v>
      </c>
      <c r="J57" s="128">
        <v>107.2</v>
      </c>
      <c r="K57" s="128">
        <v>0</v>
      </c>
      <c r="L57" s="142">
        <f t="shared" si="21"/>
        <v>107.2</v>
      </c>
      <c r="M57" s="23">
        <f t="shared" si="20"/>
        <v>53.6</v>
      </c>
      <c r="N57" s="295">
        <v>0</v>
      </c>
      <c r="O57" s="295">
        <v>53.6</v>
      </c>
      <c r="P57" s="295">
        <v>0</v>
      </c>
      <c r="Q57" s="193">
        <f t="shared" si="22"/>
        <v>53.6</v>
      </c>
      <c r="R57" s="45">
        <v>600</v>
      </c>
      <c r="S57" s="31"/>
      <c r="T57" s="19"/>
      <c r="U57" s="54"/>
      <c r="V57" s="51" t="e">
        <f>(#REF!+#REF!+U57)*100/(#REF!+#REF!+T57)</f>
        <v>#REF!</v>
      </c>
      <c r="W57" s="54"/>
      <c r="X57" s="19"/>
      <c r="Y57" s="19"/>
      <c r="Z57" s="51" t="e">
        <f>(#REF!+#REF!+U57+Y57)*100/(#REF!+#REF!+T57+X57)</f>
        <v>#REF!</v>
      </c>
      <c r="AA57" s="53"/>
      <c r="AB57" s="41"/>
      <c r="AC57" s="41"/>
      <c r="AD57" s="51" t="e">
        <f>(#REF!+#REF!+U57+Y57+AC57)*100/(#REF!+#REF!+T57+X57+AB57)</f>
        <v>#REF!</v>
      </c>
      <c r="AE57" s="53"/>
      <c r="AF57" s="53"/>
      <c r="AG57" s="53"/>
      <c r="AH57" s="51" t="e">
        <f>(#REF!+#REF!+U57+Y57+AC57+AG57)*100/(#REF!+#REF!+T57+X57+AB57+AF57)</f>
        <v>#REF!</v>
      </c>
      <c r="AI57" s="54"/>
      <c r="AJ57" s="19"/>
      <c r="AK57" s="19"/>
      <c r="AL57" s="19" t="e">
        <f>(#REF!+#REF!+U57+Y57+AC57+AG57+AK57)*100/(#REF!+#REF!+T57+X57+AB57+AF57+AJ57)</f>
        <v>#REF!</v>
      </c>
      <c r="AM57" s="104"/>
      <c r="AN57" s="103"/>
      <c r="AO57" s="103"/>
      <c r="AP57" s="19" t="e">
        <f>(#REF!+#REF!+U57+Y57+AC57+AG57+AK57+AO57)*100/(#REF!+#REF!+T57+X57+AB57+AF57+AJ57+AN57)</f>
        <v>#REF!</v>
      </c>
      <c r="AQ57" s="48"/>
      <c r="AR57" s="104"/>
      <c r="AS57" s="104"/>
      <c r="AT57" s="51" t="e">
        <f>(#REF!+#REF!+U57+Y57+AC57+AG57+AK57+AO57+AS57)*100/(#REF!+#REF!+T57+X57+AB57+AF57+AJ57+AN57+AR57)</f>
        <v>#REF!</v>
      </c>
      <c r="AU57" s="114"/>
      <c r="AV57" s="114"/>
      <c r="AW57" s="114"/>
      <c r="AX57" s="51" t="e">
        <f>(#REF!+#REF!+U57+Y57+AC57+AG57+AK57+AO57+AS57+AW57)*100/(#REF!+#REF!+T57+X57+AB57+AF57+AJ57+AN57+AR57+AV57)</f>
        <v>#REF!</v>
      </c>
      <c r="AY57" s="54"/>
      <c r="AZ57" s="54"/>
      <c r="BA57" s="54"/>
      <c r="BB57" s="51" t="e">
        <f>(#REF!+#REF!+U57+Y57+AC57+AG57+AK57+AO57+AS57+AW57+BA57)*100/(#REF!+#REF!+T57+X57+AB57+AF57+AJ57+AN57+AR57+AV57+AZ57)</f>
        <v>#REF!</v>
      </c>
      <c r="BC57" s="121"/>
      <c r="BD57" s="121"/>
      <c r="BE57" s="121"/>
      <c r="BF57" s="51" t="e">
        <f>(#REF!+#REF!+U57+Y57+AC57+AG57+AK57+AO57+AS57+AW57+BA57+BE57)*100/(#REF!+#REF!+T57+X57+AB57+AF57+AJ57+AN57+AR57+AV57+AZ57+BD57)</f>
        <v>#REF!</v>
      </c>
      <c r="BG57" s="16" t="e">
        <f>#REF!+#REF!+T57+X57+AB57+AF57</f>
        <v>#REF!</v>
      </c>
      <c r="BH57" s="16" t="e">
        <f>#REF!+#REF!+U57+Y57+AC57+AG57</f>
        <v>#REF!</v>
      </c>
    </row>
    <row r="58" spans="1:60" ht="20.25">
      <c r="A58" s="339"/>
      <c r="B58" s="339"/>
      <c r="C58" s="74" t="s">
        <v>185</v>
      </c>
      <c r="D58" s="171" t="s">
        <v>332</v>
      </c>
      <c r="E58" s="171" t="s">
        <v>495</v>
      </c>
      <c r="F58" s="69">
        <v>0.933</v>
      </c>
      <c r="G58" s="73">
        <v>732</v>
      </c>
      <c r="H58" s="76">
        <f>L58</f>
        <v>691.8</v>
      </c>
      <c r="I58" s="20">
        <v>683.3</v>
      </c>
      <c r="J58" s="20">
        <v>8.5</v>
      </c>
      <c r="K58" s="20">
        <v>0</v>
      </c>
      <c r="L58" s="142">
        <f t="shared" si="21"/>
        <v>691.8</v>
      </c>
      <c r="M58" s="23">
        <f t="shared" si="20"/>
        <v>551.1999999999999</v>
      </c>
      <c r="N58" s="328">
        <v>545.8</v>
      </c>
      <c r="O58" s="328">
        <v>5.4</v>
      </c>
      <c r="P58" s="295">
        <v>0</v>
      </c>
      <c r="Q58" s="193">
        <f t="shared" si="22"/>
        <v>551.1999999999999</v>
      </c>
      <c r="R58" s="327">
        <v>327</v>
      </c>
      <c r="S58" s="31"/>
      <c r="T58" s="19"/>
      <c r="U58" s="54"/>
      <c r="V58" s="51" t="e">
        <f>(#REF!+#REF!+U58)*100/(#REF!+#REF!+T58)</f>
        <v>#REF!</v>
      </c>
      <c r="W58" s="54"/>
      <c r="X58" s="19"/>
      <c r="Y58" s="19"/>
      <c r="Z58" s="51" t="e">
        <f>(#REF!+#REF!+U58+Y58)*100/(#REF!+#REF!+T58+X58)</f>
        <v>#REF!</v>
      </c>
      <c r="AA58" s="53"/>
      <c r="AB58" s="41"/>
      <c r="AC58" s="41"/>
      <c r="AD58" s="51" t="e">
        <f>(#REF!+#REF!+U58+Y58+AC58)*100/(#REF!+#REF!+T58+X58+AB58)</f>
        <v>#REF!</v>
      </c>
      <c r="AE58" s="53"/>
      <c r="AF58" s="53"/>
      <c r="AG58" s="53"/>
      <c r="AH58" s="51" t="e">
        <f>(#REF!+#REF!+U58+Y58+AC58+AG58)*100/(#REF!+#REF!+T58+X58+AB58+AF58)</f>
        <v>#REF!</v>
      </c>
      <c r="AI58" s="54"/>
      <c r="AJ58" s="19"/>
      <c r="AK58" s="19"/>
      <c r="AL58" s="19" t="e">
        <f>(#REF!+#REF!+U58+Y58+AC58+AG58+AK58)*100/(#REF!+#REF!+T58+X58+AB58+AF58+AJ58)</f>
        <v>#REF!</v>
      </c>
      <c r="AM58" s="104"/>
      <c r="AN58" s="104"/>
      <c r="AO58" s="104"/>
      <c r="AP58" s="19">
        <v>46.3</v>
      </c>
      <c r="AQ58" s="105"/>
      <c r="AR58" s="105"/>
      <c r="AS58" s="105"/>
      <c r="AT58" s="51" t="e">
        <f>(#REF!+#REF!+U58+Y58+AC58+AG58+AK58+AO58+AS58)*100/(#REF!+#REF!+T58+X58+AB58+AF58+AJ58+AN58+AR58)</f>
        <v>#REF!</v>
      </c>
      <c r="AU58" s="114"/>
      <c r="AV58" s="114"/>
      <c r="AW58" s="114"/>
      <c r="AX58" s="51" t="e">
        <f>(#REF!+#REF!+U58+Y58+AC58+AG58+AK58+AO58+AS58+AW58)*100/(#REF!+#REF!+T58+X58+AB58+AF58+AJ58+AN58+AR58+AV58)</f>
        <v>#REF!</v>
      </c>
      <c r="AY58" s="54"/>
      <c r="AZ58" s="54"/>
      <c r="BA58" s="54"/>
      <c r="BB58" s="51" t="e">
        <f>(#REF!+#REF!+U58+Y58+AC58+AG58+AK58+AO58+AS58+AW58+BA58)*100/(#REF!+#REF!+T58+X58+AB58+AF58+AJ58+AN58+AR58+AV58+AZ58)</f>
        <v>#REF!</v>
      </c>
      <c r="BC58" s="121"/>
      <c r="BD58" s="121"/>
      <c r="BE58" s="121"/>
      <c r="BF58" s="51" t="e">
        <f>(#REF!+#REF!+U58+Y58+AC58+AG58+AK58+AO58+AS58+AW58+BA58+BE58)*100/(#REF!+#REF!+T58+X58+AB58+AF58+AJ58+AN58+AR58+AV58+AZ58+BD58)</f>
        <v>#REF!</v>
      </c>
      <c r="BG58" s="16" t="e">
        <f>#REF!+#REF!+T58+X58+AB58+AF58</f>
        <v>#REF!</v>
      </c>
      <c r="BH58" s="16" t="e">
        <f>#REF!+#REF!+U58+Y58+AC58+AG58</f>
        <v>#REF!</v>
      </c>
    </row>
    <row r="59" spans="1:60" ht="36" customHeight="1">
      <c r="A59" s="339"/>
      <c r="B59" s="339"/>
      <c r="C59" s="72" t="s">
        <v>186</v>
      </c>
      <c r="D59" s="171" t="s">
        <v>333</v>
      </c>
      <c r="E59" s="171" t="s">
        <v>494</v>
      </c>
      <c r="F59" s="69">
        <v>1</v>
      </c>
      <c r="G59" s="73">
        <v>553</v>
      </c>
      <c r="H59" s="76">
        <f>L59</f>
        <v>560</v>
      </c>
      <c r="I59" s="20">
        <v>553.2</v>
      </c>
      <c r="J59" s="20">
        <v>6.8</v>
      </c>
      <c r="K59" s="20">
        <v>0</v>
      </c>
      <c r="L59" s="142">
        <f t="shared" si="21"/>
        <v>560</v>
      </c>
      <c r="M59" s="23">
        <f t="shared" si="20"/>
        <v>464.9</v>
      </c>
      <c r="N59" s="328">
        <v>460</v>
      </c>
      <c r="O59" s="328">
        <v>4.9</v>
      </c>
      <c r="P59" s="295">
        <v>0</v>
      </c>
      <c r="Q59" s="193">
        <f t="shared" si="22"/>
        <v>464.9</v>
      </c>
      <c r="R59" s="327">
        <v>223</v>
      </c>
      <c r="S59" s="31"/>
      <c r="T59" s="19"/>
      <c r="U59" s="54"/>
      <c r="V59" s="51" t="e">
        <f>(#REF!+#REF!+U59)*100/(#REF!+#REF!+T59)</f>
        <v>#REF!</v>
      </c>
      <c r="W59" s="54"/>
      <c r="X59" s="19"/>
      <c r="Y59" s="19"/>
      <c r="Z59" s="51" t="e">
        <f>(#REF!+#REF!+U59+Y59)*100/(#REF!+#REF!+T59+X59)</f>
        <v>#REF!</v>
      </c>
      <c r="AA59" s="53"/>
      <c r="AB59" s="41"/>
      <c r="AC59" s="41"/>
      <c r="AD59" s="51" t="e">
        <f>(#REF!+#REF!+U59+Y59+AC59)*100/(#REF!+#REF!+T59+X59+AB59)</f>
        <v>#REF!</v>
      </c>
      <c r="AE59" s="53"/>
      <c r="AF59" s="53"/>
      <c r="AG59" s="53"/>
      <c r="AH59" s="51" t="e">
        <f>(#REF!+#REF!+U59+Y59+AC59+AG59)*100/(#REF!+#REF!+T59+X59+AB59+AF59)</f>
        <v>#REF!</v>
      </c>
      <c r="AI59" s="54"/>
      <c r="AJ59" s="19"/>
      <c r="AK59" s="19"/>
      <c r="AL59" s="19" t="e">
        <f>(#REF!+#REF!+U59+Y59+AC59+AG59+AK59)*100/(#REF!+#REF!+T59+X59+AB59+AF59+AJ59)</f>
        <v>#REF!</v>
      </c>
      <c r="AM59" s="104"/>
      <c r="AN59" s="104"/>
      <c r="AO59" s="104"/>
      <c r="AP59" s="19" t="e">
        <f>(#REF!+#REF!+U59+Y59+AC59+AG59+AK59+AO59)*100/(#REF!+#REF!+T59+X59+AB59+AF59+AJ59+AN59)</f>
        <v>#REF!</v>
      </c>
      <c r="AQ59" s="105"/>
      <c r="AR59" s="105"/>
      <c r="AS59" s="105"/>
      <c r="AT59" s="51" t="e">
        <f>(#REF!+#REF!+U59+Y59+AC59+AG59+AK59+AO59+AS59)*100/(#REF!+#REF!+T59+X59+AB59+AF59+AJ59+AN59+AR59)</f>
        <v>#REF!</v>
      </c>
      <c r="AU59" s="114"/>
      <c r="AV59" s="114"/>
      <c r="AW59" s="114"/>
      <c r="AX59" s="51" t="e">
        <f>(#REF!+#REF!+U59+Y59+AC59+AG59+AK59+AO59+AS59+AW59)*100/(#REF!+#REF!+T59+X59+AB59+AF59+AJ59+AN59+AR59+AV59)</f>
        <v>#REF!</v>
      </c>
      <c r="AY59" s="54"/>
      <c r="AZ59" s="54"/>
      <c r="BA59" s="54"/>
      <c r="BB59" s="51" t="e">
        <f>(#REF!+#REF!+U59+Y59+AC59+AG59+AK59+AO59+AS59+AW59+BA59)*100/(#REF!+#REF!+T59+X59+AB59+AF59+AJ59+AN59+AR59+AV59+AZ59)</f>
        <v>#REF!</v>
      </c>
      <c r="BC59" s="121"/>
      <c r="BD59" s="121"/>
      <c r="BE59" s="121"/>
      <c r="BF59" s="51" t="e">
        <f>(#REF!+#REF!+U59+Y59+AC59+AG59+AK59+AO59+AS59+AW59+BA59+BE59)*100/(#REF!+#REF!+T59+X59+AB59+AF59+AJ59+AN59+AR59+AV59+AZ59+BD59)</f>
        <v>#REF!</v>
      </c>
      <c r="BG59" s="16" t="e">
        <f>#REF!+#REF!+T59+X59+AB59+AF59</f>
        <v>#REF!</v>
      </c>
      <c r="BH59" s="16" t="e">
        <f>#REF!+#REF!+U59+Y59+AC59+AG59</f>
        <v>#REF!</v>
      </c>
    </row>
    <row r="60" spans="1:60" ht="138" customHeight="1">
      <c r="A60" s="339"/>
      <c r="B60" s="339"/>
      <c r="C60" s="70" t="s">
        <v>45</v>
      </c>
      <c r="D60" s="162" t="s">
        <v>235</v>
      </c>
      <c r="E60" s="162" t="s">
        <v>388</v>
      </c>
      <c r="F60" s="69">
        <v>3</v>
      </c>
      <c r="G60" s="39">
        <v>280</v>
      </c>
      <c r="H60" s="76">
        <f t="shared" si="19"/>
        <v>10332</v>
      </c>
      <c r="I60" s="144">
        <v>10080</v>
      </c>
      <c r="J60" s="144">
        <v>252</v>
      </c>
      <c r="K60" s="144">
        <v>0</v>
      </c>
      <c r="L60" s="144">
        <f t="shared" si="21"/>
        <v>10332</v>
      </c>
      <c r="M60" s="23">
        <f t="shared" si="20"/>
        <v>7000.4</v>
      </c>
      <c r="N60" s="193">
        <v>6837</v>
      </c>
      <c r="O60" s="328">
        <v>163.4</v>
      </c>
      <c r="P60" s="328">
        <v>0</v>
      </c>
      <c r="Q60" s="193">
        <f t="shared" si="22"/>
        <v>7000.4</v>
      </c>
      <c r="R60" s="297">
        <v>289</v>
      </c>
      <c r="S60" s="31"/>
      <c r="T60" s="19"/>
      <c r="U60" s="19"/>
      <c r="V60" s="51" t="e">
        <f>(#REF!+#REF!+U60)*100/(#REF!+#REF!+T60)</f>
        <v>#REF!</v>
      </c>
      <c r="W60" s="54"/>
      <c r="X60" s="19"/>
      <c r="Y60" s="19"/>
      <c r="Z60" s="51" t="e">
        <f>(#REF!+#REF!+U60+Y60)*100/(#REF!+#REF!+T60+X60)</f>
        <v>#REF!</v>
      </c>
      <c r="AA60" s="94"/>
      <c r="AB60" s="19"/>
      <c r="AC60" s="19"/>
      <c r="AD60" s="51" t="e">
        <f>(#REF!+#REF!+U60+Y60+AC60)*100/(#REF!+#REF!+T60+X60+AB60)</f>
        <v>#REF!</v>
      </c>
      <c r="AE60" s="94"/>
      <c r="AF60" s="94"/>
      <c r="AG60" s="94"/>
      <c r="AH60" s="51" t="e">
        <f>(#REF!+#REF!+U60+Y60+AC60+AG60)*100/(#REF!+#REF!+T60+X60+AB60+AF60)</f>
        <v>#REF!</v>
      </c>
      <c r="AI60" s="94"/>
      <c r="AJ60" s="19"/>
      <c r="AK60" s="19"/>
      <c r="AL60" s="19" t="e">
        <f>(#REF!+#REF!+U60+Y60+AC60+AG60+AK60)*100/(#REF!+#REF!+T60+X60+AB60+AF60+AJ60)</f>
        <v>#REF!</v>
      </c>
      <c r="AM60" s="104"/>
      <c r="AN60" s="103"/>
      <c r="AO60" s="103"/>
      <c r="AP60" s="19" t="e">
        <f>(#REF!+#REF!+U60+Y60+AC60+AG60+AK60+AO60)*100/(#REF!+#REF!+T60+X60+AB60+AF60+AJ60+AN60)</f>
        <v>#REF!</v>
      </c>
      <c r="AQ60" s="48"/>
      <c r="AR60" s="104"/>
      <c r="AS60" s="104"/>
      <c r="AT60" s="51" t="e">
        <f>(#REF!+#REF!+U60+Y60+AC60+AG60+AK60+AO60+AS60)*100/(#REF!+#REF!+T60+X60+AB60+AF60+AJ60+AN60+AR60)</f>
        <v>#REF!</v>
      </c>
      <c r="AU60" s="110"/>
      <c r="AV60" s="110"/>
      <c r="AW60" s="110"/>
      <c r="AX60" s="51" t="e">
        <f>(#REF!+#REF!+U60+Y60+AC60+AG60+AK60+AO60+AS60+AW60)*100/(#REF!+#REF!+T60+X60+AB60+AF60+AJ60+AN60+AR60+AV60)</f>
        <v>#REF!</v>
      </c>
      <c r="AY60" s="110"/>
      <c r="AZ60" s="110"/>
      <c r="BA60" s="110"/>
      <c r="BB60" s="51" t="e">
        <f>(#REF!+#REF!+U60+Y60+AC60+AG60+AK60+AO60+AS60+AW60+BA60)*100/(#REF!+#REF!+T60+X60+AB60+AF60+AJ60+AN60+AR60+AV60+AZ60)</f>
        <v>#REF!</v>
      </c>
      <c r="BC60" s="122"/>
      <c r="BD60" s="122"/>
      <c r="BE60" s="122"/>
      <c r="BF60" s="51" t="e">
        <f>(#REF!+#REF!+U60+Y60+AC60+AG60+AK60+AO60+AS60+AW60+BA60+BE60)*100/(#REF!+#REF!+T60+X60+AB60+AF60+AJ60+AN60+AR60+AV60+AZ60+BD60)</f>
        <v>#REF!</v>
      </c>
      <c r="BG60" s="16" t="e">
        <f>#REF!+#REF!+T60+X60+AB60+AF60</f>
        <v>#REF!</v>
      </c>
      <c r="BH60" s="16" t="e">
        <f>#REF!+#REF!+U60+Y60+AC60+AG60</f>
        <v>#REF!</v>
      </c>
    </row>
    <row r="61" spans="1:60" ht="111.75" customHeight="1">
      <c r="A61" s="339"/>
      <c r="B61" s="339"/>
      <c r="C61" s="70" t="s">
        <v>336</v>
      </c>
      <c r="D61" s="162" t="s">
        <v>236</v>
      </c>
      <c r="E61" s="162" t="s">
        <v>389</v>
      </c>
      <c r="F61" s="69">
        <v>10.5</v>
      </c>
      <c r="G61" s="39">
        <v>215</v>
      </c>
      <c r="H61" s="76">
        <f t="shared" si="19"/>
        <v>2164.5</v>
      </c>
      <c r="I61" s="144">
        <v>2107.8</v>
      </c>
      <c r="J61" s="144">
        <v>56.7</v>
      </c>
      <c r="K61" s="144">
        <v>0</v>
      </c>
      <c r="L61" s="144">
        <f t="shared" si="21"/>
        <v>2164.5</v>
      </c>
      <c r="M61" s="23">
        <f t="shared" si="20"/>
        <v>2084.4</v>
      </c>
      <c r="N61" s="193">
        <v>2034.8</v>
      </c>
      <c r="O61" s="328">
        <v>49.6</v>
      </c>
      <c r="P61" s="328">
        <v>0</v>
      </c>
      <c r="Q61" s="193">
        <f t="shared" si="22"/>
        <v>2084.4</v>
      </c>
      <c r="R61" s="45">
        <v>193</v>
      </c>
      <c r="S61" s="31"/>
      <c r="T61" s="19"/>
      <c r="U61" s="19"/>
      <c r="V61" s="51" t="e">
        <f>(#REF!+#REF!+U61)*100/(#REF!+#REF!+T61)</f>
        <v>#REF!</v>
      </c>
      <c r="W61" s="54"/>
      <c r="X61" s="19"/>
      <c r="Y61" s="19"/>
      <c r="Z61" s="51" t="e">
        <f>(#REF!+#REF!+U61+Y61)*100/(#REF!+#REF!+T61+X61)</f>
        <v>#REF!</v>
      </c>
      <c r="AA61" s="94"/>
      <c r="AB61" s="19"/>
      <c r="AC61" s="94"/>
      <c r="AD61" s="51" t="e">
        <f>(#REF!+#REF!+U61+Y61+AC61)*100/(#REF!+#REF!+T61+X61+AB61)</f>
        <v>#REF!</v>
      </c>
      <c r="AE61" s="94"/>
      <c r="AF61" s="94"/>
      <c r="AG61" s="94"/>
      <c r="AH61" s="51" t="e">
        <f>(#REF!+#REF!+U61+Y61+AC61+AG61)*100/(#REF!+#REF!+T61+X61+AB61+AF61)</f>
        <v>#REF!</v>
      </c>
      <c r="AI61" s="54"/>
      <c r="AJ61" s="19"/>
      <c r="AK61" s="19"/>
      <c r="AL61" s="19" t="e">
        <f>(#REF!+#REF!+U61+Y61+AC61+AG61+AK61)*100/(#REF!+#REF!+T61+X61+AB61+AF61+AJ61)</f>
        <v>#REF!</v>
      </c>
      <c r="AM61" s="48"/>
      <c r="AN61" s="47"/>
      <c r="AO61" s="47"/>
      <c r="AP61" s="19" t="e">
        <f>(#REF!+#REF!+U61+Y61+AC61+AG61+AK61+AO61)*100/(#REF!+#REF!+T61+X61+AB61+AF61+AJ61+AN61)</f>
        <v>#REF!</v>
      </c>
      <c r="AQ61" s="54"/>
      <c r="AR61" s="54"/>
      <c r="AS61" s="54"/>
      <c r="AT61" s="51" t="e">
        <f>(#REF!+#REF!+U61+Y61+AC61+AG61+AK61+AO61+AS61)*100/(#REF!+#REF!+T61+X61+AB61+AF61+AJ61+AN61+AR61)</f>
        <v>#REF!</v>
      </c>
      <c r="AU61" s="54"/>
      <c r="AV61" s="54"/>
      <c r="AW61" s="54"/>
      <c r="AX61" s="51" t="e">
        <f>(#REF!+#REF!+U61+Y61+AC61+AG61+AK61+AO61+AS61+AW61)*100/(#REF!+#REF!+T61+X61+AB61+AF61+AJ61+AN61+AR61+AV61)</f>
        <v>#REF!</v>
      </c>
      <c r="AY61" s="110"/>
      <c r="AZ61" s="110"/>
      <c r="BA61" s="110"/>
      <c r="BB61" s="51" t="e">
        <f>(#REF!+#REF!+U61+Y61+AC61+AG61+AK61+AO61+AS61+AW61+BA61)*100/(#REF!+#REF!+T61+X61+AB61+AF61+AJ61+AN61+AR61+AV61+AZ61)</f>
        <v>#REF!</v>
      </c>
      <c r="BC61" s="122"/>
      <c r="BD61" s="122"/>
      <c r="BE61" s="122"/>
      <c r="BF61" s="51" t="e">
        <f>(#REF!+#REF!+U61+Y61+AC61+AG61+AK61+AO61+AS61+AW61+BA61+BE61)*100/(#REF!+#REF!+T61+X61+AB61+AF61+AJ61+AN61+AR61+AV61+AZ61+BD61)</f>
        <v>#REF!</v>
      </c>
      <c r="BG61" s="16" t="e">
        <f>#REF!+#REF!+T61+X61+AB61+AF61</f>
        <v>#REF!</v>
      </c>
      <c r="BH61" s="16" t="e">
        <f>#REF!+#REF!+U61+Y61+AC61+AG61</f>
        <v>#REF!</v>
      </c>
    </row>
    <row r="62" spans="1:60" ht="41.25" customHeight="1">
      <c r="A62" s="339"/>
      <c r="B62" s="339"/>
      <c r="C62" s="72" t="s">
        <v>203</v>
      </c>
      <c r="D62" s="354" t="s">
        <v>280</v>
      </c>
      <c r="E62" s="354" t="s">
        <v>415</v>
      </c>
      <c r="F62" s="428" t="s">
        <v>572</v>
      </c>
      <c r="G62" s="63">
        <f>SUM(G63:G69)</f>
        <v>286</v>
      </c>
      <c r="H62" s="79">
        <f>L62</f>
        <v>3778.4</v>
      </c>
      <c r="I62" s="153">
        <f>I63+I68+I69+I70</f>
        <v>2073.6</v>
      </c>
      <c r="J62" s="153">
        <f>J63+J68+J69+J70</f>
        <v>51.8</v>
      </c>
      <c r="K62" s="153">
        <f>K63+K68+K69+K70</f>
        <v>1653</v>
      </c>
      <c r="L62" s="153">
        <f>I62+J62+K62</f>
        <v>3778.4</v>
      </c>
      <c r="M62" s="228">
        <f t="shared" si="20"/>
        <v>2567.2</v>
      </c>
      <c r="N62" s="228">
        <f>N63+N68+N69+N70</f>
        <v>1530.3</v>
      </c>
      <c r="O62" s="228">
        <f>O63+O68+O69+O70</f>
        <v>33.5</v>
      </c>
      <c r="P62" s="228">
        <f>P63+P68+P69+P70</f>
        <v>1003.4</v>
      </c>
      <c r="Q62" s="228">
        <f>N62+O62+P62</f>
        <v>2567.2</v>
      </c>
      <c r="R62" s="201">
        <f>R63+R64+R65+R66+R67+R68+R69</f>
        <v>217</v>
      </c>
      <c r="S62" s="19"/>
      <c r="T62" s="19"/>
      <c r="U62" s="19"/>
      <c r="V62" s="19" t="e">
        <f>SUM(V63:V66)</f>
        <v>#REF!</v>
      </c>
      <c r="W62" s="19"/>
      <c r="X62" s="19"/>
      <c r="Y62" s="19"/>
      <c r="Z62" s="19" t="e">
        <f>SUM(Z63:Z66)</f>
        <v>#REF!</v>
      </c>
      <c r="AA62" s="19"/>
      <c r="AB62" s="19"/>
      <c r="AC62" s="19"/>
      <c r="AD62" s="19" t="e">
        <f>SUM(AD63:AD66)</f>
        <v>#REF!</v>
      </c>
      <c r="AE62" s="19"/>
      <c r="AF62" s="19"/>
      <c r="AG62" s="19"/>
      <c r="AH62" s="19" t="e">
        <f>SUM(AH63:AH66)</f>
        <v>#REF!</v>
      </c>
      <c r="AI62" s="19"/>
      <c r="AJ62" s="19"/>
      <c r="AK62" s="19"/>
      <c r="AL62" s="19" t="e">
        <f>SUM(AL63:AL66)</f>
        <v>#REF!</v>
      </c>
      <c r="AM62" s="103"/>
      <c r="AN62" s="103"/>
      <c r="AO62" s="103"/>
      <c r="AP62" s="19" t="e">
        <f>SUM(AP63:AP66)</f>
        <v>#REF!</v>
      </c>
      <c r="AQ62" s="19"/>
      <c r="AR62" s="19"/>
      <c r="AS62" s="19"/>
      <c r="AT62" s="19" t="e">
        <f>SUM(AT63:AT66)</f>
        <v>#REF!</v>
      </c>
      <c r="AU62" s="19"/>
      <c r="AV62" s="19"/>
      <c r="AW62" s="19"/>
      <c r="AX62" s="19" t="e">
        <f>SUM(AX63:AX66)</f>
        <v>#REF!</v>
      </c>
      <c r="AY62" s="19"/>
      <c r="AZ62" s="19"/>
      <c r="BA62" s="19"/>
      <c r="BB62" s="19" t="e">
        <f>SUM(BB63:BB66)</f>
        <v>#REF!</v>
      </c>
      <c r="BC62" s="19"/>
      <c r="BD62" s="19"/>
      <c r="BE62" s="19"/>
      <c r="BF62" s="19" t="e">
        <f>SUM(BF63:BF66)</f>
        <v>#REF!</v>
      </c>
      <c r="BG62" s="19" t="e">
        <f>SUM(BG63:BG66)</f>
        <v>#REF!</v>
      </c>
      <c r="BH62" s="224" t="e">
        <f>SUM(BH63:BH66)</f>
        <v>#REF!</v>
      </c>
    </row>
    <row r="63" spans="1:60" ht="51.75" customHeight="1">
      <c r="A63" s="339"/>
      <c r="B63" s="339"/>
      <c r="C63" s="72" t="s">
        <v>686</v>
      </c>
      <c r="D63" s="355"/>
      <c r="E63" s="355"/>
      <c r="F63" s="438"/>
      <c r="G63" s="9">
        <v>7</v>
      </c>
      <c r="H63" s="78">
        <v>108</v>
      </c>
      <c r="I63" s="415">
        <v>2073.6</v>
      </c>
      <c r="J63" s="435">
        <v>51.8</v>
      </c>
      <c r="K63" s="415">
        <v>0</v>
      </c>
      <c r="L63" s="415">
        <f>I63+J63+K63</f>
        <v>2125.4</v>
      </c>
      <c r="M63" s="360">
        <f>Q63</f>
        <v>1563.8</v>
      </c>
      <c r="N63" s="333">
        <v>1530.3</v>
      </c>
      <c r="O63" s="360">
        <v>33.5</v>
      </c>
      <c r="P63" s="360">
        <v>0</v>
      </c>
      <c r="Q63" s="372">
        <f>O63+N63</f>
        <v>1563.8</v>
      </c>
      <c r="R63" s="297">
        <v>7</v>
      </c>
      <c r="S63" s="53"/>
      <c r="T63" s="53"/>
      <c r="U63" s="53"/>
      <c r="V63" s="375" t="e">
        <f>(#REF!+#REF!+U63)*100/(#REF!+#REF!+T63)</f>
        <v>#REF!</v>
      </c>
      <c r="W63" s="54"/>
      <c r="X63" s="19"/>
      <c r="Y63" s="19"/>
      <c r="Z63" s="375" t="e">
        <f>(#REF!+#REF!+U63+Y63)*100/(#REF!+#REF!+T63+X63)</f>
        <v>#REF!</v>
      </c>
      <c r="AA63" s="94"/>
      <c r="AB63" s="94"/>
      <c r="AC63" s="94"/>
      <c r="AD63" s="375" t="e">
        <f>(#REF!+#REF!+U63+Y63+AC63)*100/(#REF!+#REF!+T63+X63+AB63)</f>
        <v>#REF!</v>
      </c>
      <c r="AE63" s="94"/>
      <c r="AF63" s="94"/>
      <c r="AG63" s="94"/>
      <c r="AH63" s="375" t="e">
        <f>(#REF!+#REF!+U63+Y63+AC63+AG63)*100/(#REF!+#REF!+T63+X63+AB63+AF63)</f>
        <v>#REF!</v>
      </c>
      <c r="AI63" s="94"/>
      <c r="AJ63" s="19"/>
      <c r="AK63" s="19"/>
      <c r="AL63" s="409" t="e">
        <f>(#REF!+#REF!+U63+Y63+AC63+AG63+AK63)*100/(#REF!+#REF!+T63+X63+AB63+AF63+AJ63)</f>
        <v>#REF!</v>
      </c>
      <c r="AM63" s="104"/>
      <c r="AN63" s="103"/>
      <c r="AO63" s="103"/>
      <c r="AP63" s="409" t="e">
        <f>(#REF!+#REF!+U63+Y63+AC63+AG63+AK63+AO63)*100/(#REF!+#REF!+T63+X63+AB63+AF63+AJ63+AN63)</f>
        <v>#REF!</v>
      </c>
      <c r="AQ63" s="48"/>
      <c r="AR63" s="106"/>
      <c r="AS63" s="106"/>
      <c r="AT63" s="375" t="e">
        <f>(#REF!+#REF!+U63+Y63+AC63+AG63+AK63+AO63+AS63)*100/(#REF!+#REF!+T63+X63+AB63+AF63+AJ63+AN63+AR63)</f>
        <v>#REF!</v>
      </c>
      <c r="AU63" s="110"/>
      <c r="AV63" s="110"/>
      <c r="AW63" s="103"/>
      <c r="AX63" s="375" t="e">
        <f>(#REF!+#REF!+U63+Y63+AC63+AG63+AK63+AO63+AS63+AW63)*100/(#REF!+#REF!+T63+X63+AB63+AF63+AJ63+AN63+AR63+AV63)</f>
        <v>#REF!</v>
      </c>
      <c r="AY63" s="110"/>
      <c r="AZ63" s="110"/>
      <c r="BA63" s="110"/>
      <c r="BB63" s="375" t="e">
        <f>(#REF!+#REF!+U63+Y63+AC63+AG63+AK63+AO63+AS63+AW63+BA63)*100/(#REF!+#REF!+T63+X63+AB63+AF63+AJ63+AN63+AR63+AV63+AZ63)</f>
        <v>#REF!</v>
      </c>
      <c r="BC63" s="122"/>
      <c r="BD63" s="122"/>
      <c r="BE63" s="122"/>
      <c r="BF63" s="375" t="e">
        <f>(#REF!+#REF!+U63+Y63+AC63+AG63+AK63+AO63+AS63+AW63+BA63+BE63)*100/(#REF!+#REF!+T63+X63+AB63+AF63+AJ63+AN63+AR63+AV63+AZ63+BD63)</f>
        <v>#REF!</v>
      </c>
      <c r="BG63" s="16" t="e">
        <f>#REF!+#REF!+T63+X63+AB63+AF63</f>
        <v>#REF!</v>
      </c>
      <c r="BH63" s="16" t="e">
        <f>#REF!+#REF!+U63+Y63+AC63+AG63</f>
        <v>#REF!</v>
      </c>
    </row>
    <row r="64" spans="1:60" ht="36">
      <c r="A64" s="339"/>
      <c r="B64" s="339"/>
      <c r="C64" s="72" t="s">
        <v>682</v>
      </c>
      <c r="D64" s="355"/>
      <c r="E64" s="355"/>
      <c r="F64" s="438"/>
      <c r="G64" s="9">
        <v>28</v>
      </c>
      <c r="H64" s="78">
        <v>360</v>
      </c>
      <c r="I64" s="435"/>
      <c r="J64" s="435"/>
      <c r="K64" s="435"/>
      <c r="L64" s="435"/>
      <c r="M64" s="360"/>
      <c r="N64" s="372"/>
      <c r="O64" s="360"/>
      <c r="P64" s="360"/>
      <c r="Q64" s="372"/>
      <c r="R64" s="297">
        <v>11</v>
      </c>
      <c r="S64" s="53"/>
      <c r="T64" s="53"/>
      <c r="U64" s="53"/>
      <c r="V64" s="376"/>
      <c r="W64" s="54"/>
      <c r="X64" s="19"/>
      <c r="Y64" s="19"/>
      <c r="Z64" s="376"/>
      <c r="AA64" s="94"/>
      <c r="AB64" s="94"/>
      <c r="AC64" s="94"/>
      <c r="AD64" s="376"/>
      <c r="AE64" s="94"/>
      <c r="AF64" s="94"/>
      <c r="AG64" s="94"/>
      <c r="AH64" s="376"/>
      <c r="AI64" s="94"/>
      <c r="AJ64" s="19"/>
      <c r="AK64" s="19"/>
      <c r="AL64" s="410"/>
      <c r="AM64" s="104"/>
      <c r="AN64" s="103"/>
      <c r="AO64" s="103"/>
      <c r="AP64" s="410"/>
      <c r="AQ64" s="48"/>
      <c r="AR64" s="106"/>
      <c r="AS64" s="106"/>
      <c r="AT64" s="376"/>
      <c r="AU64" s="110"/>
      <c r="AV64" s="110"/>
      <c r="AW64" s="103"/>
      <c r="AX64" s="376"/>
      <c r="AY64" s="110"/>
      <c r="AZ64" s="110"/>
      <c r="BA64" s="110"/>
      <c r="BB64" s="376"/>
      <c r="BC64" s="122"/>
      <c r="BD64" s="122"/>
      <c r="BE64" s="122"/>
      <c r="BF64" s="376"/>
      <c r="BG64" s="16" t="e">
        <f>#REF!+#REF!+T64+X64+AB64+AF64</f>
        <v>#REF!</v>
      </c>
      <c r="BH64" s="16" t="e">
        <f>#REF!+#REF!+U64+Y64+AC64+AG64</f>
        <v>#REF!</v>
      </c>
    </row>
    <row r="65" spans="1:60" ht="48">
      <c r="A65" s="339"/>
      <c r="B65" s="339"/>
      <c r="C65" s="72" t="s">
        <v>683</v>
      </c>
      <c r="D65" s="355"/>
      <c r="E65" s="355"/>
      <c r="F65" s="438"/>
      <c r="G65" s="9">
        <v>1</v>
      </c>
      <c r="H65" s="78">
        <v>24</v>
      </c>
      <c r="I65" s="435"/>
      <c r="J65" s="435"/>
      <c r="K65" s="435"/>
      <c r="L65" s="435"/>
      <c r="M65" s="360"/>
      <c r="N65" s="372"/>
      <c r="O65" s="360"/>
      <c r="P65" s="360"/>
      <c r="Q65" s="372"/>
      <c r="R65" s="297">
        <v>0</v>
      </c>
      <c r="S65" s="53"/>
      <c r="T65" s="53"/>
      <c r="U65" s="53"/>
      <c r="V65" s="376"/>
      <c r="W65" s="54"/>
      <c r="X65" s="19"/>
      <c r="Y65" s="19"/>
      <c r="Z65" s="376"/>
      <c r="AA65" s="94"/>
      <c r="AB65" s="94"/>
      <c r="AC65" s="94"/>
      <c r="AD65" s="376"/>
      <c r="AE65" s="94"/>
      <c r="AF65" s="94"/>
      <c r="AG65" s="94"/>
      <c r="AH65" s="376"/>
      <c r="AI65" s="94"/>
      <c r="AJ65" s="19"/>
      <c r="AK65" s="19"/>
      <c r="AL65" s="410"/>
      <c r="AM65" s="104"/>
      <c r="AN65" s="103"/>
      <c r="AO65" s="103"/>
      <c r="AP65" s="410"/>
      <c r="AQ65" s="48"/>
      <c r="AR65" s="106"/>
      <c r="AS65" s="106"/>
      <c r="AT65" s="376"/>
      <c r="AU65" s="110"/>
      <c r="AV65" s="110"/>
      <c r="AW65" s="103"/>
      <c r="AX65" s="376"/>
      <c r="AY65" s="110"/>
      <c r="AZ65" s="110"/>
      <c r="BA65" s="110"/>
      <c r="BB65" s="376"/>
      <c r="BC65" s="122"/>
      <c r="BD65" s="122"/>
      <c r="BE65" s="122"/>
      <c r="BF65" s="376"/>
      <c r="BG65" s="16" t="e">
        <f>#REF!+#REF!+T65+X65+AB65+AF65</f>
        <v>#REF!</v>
      </c>
      <c r="BH65" s="16" t="e">
        <f>#REF!+#REF!+U65+Y65+AC65+AG65</f>
        <v>#REF!</v>
      </c>
    </row>
    <row r="66" spans="1:60" ht="54" customHeight="1">
      <c r="A66" s="339"/>
      <c r="B66" s="339"/>
      <c r="C66" s="72" t="s">
        <v>684</v>
      </c>
      <c r="D66" s="356"/>
      <c r="E66" s="355"/>
      <c r="F66" s="438"/>
      <c r="G66" s="9">
        <v>136</v>
      </c>
      <c r="H66" s="78">
        <v>1128</v>
      </c>
      <c r="I66" s="435"/>
      <c r="J66" s="435"/>
      <c r="K66" s="435"/>
      <c r="L66" s="435"/>
      <c r="M66" s="360"/>
      <c r="N66" s="372"/>
      <c r="O66" s="360"/>
      <c r="P66" s="360"/>
      <c r="Q66" s="372"/>
      <c r="R66" s="297">
        <v>78</v>
      </c>
      <c r="S66" s="53"/>
      <c r="T66" s="53"/>
      <c r="U66" s="53"/>
      <c r="V66" s="377"/>
      <c r="W66" s="54"/>
      <c r="X66" s="19"/>
      <c r="Y66" s="19"/>
      <c r="Z66" s="377"/>
      <c r="AA66" s="94"/>
      <c r="AB66" s="94"/>
      <c r="AC66" s="94"/>
      <c r="AD66" s="377"/>
      <c r="AE66" s="94"/>
      <c r="AF66" s="94"/>
      <c r="AG66" s="94"/>
      <c r="AH66" s="377"/>
      <c r="AI66" s="94"/>
      <c r="AJ66" s="19"/>
      <c r="AK66" s="19"/>
      <c r="AL66" s="411"/>
      <c r="AM66" s="104"/>
      <c r="AN66" s="103"/>
      <c r="AO66" s="103"/>
      <c r="AP66" s="411"/>
      <c r="AQ66" s="48"/>
      <c r="AR66" s="106"/>
      <c r="AS66" s="106"/>
      <c r="AT66" s="377"/>
      <c r="AU66" s="110"/>
      <c r="AV66" s="110"/>
      <c r="AW66" s="103"/>
      <c r="AX66" s="377"/>
      <c r="AY66" s="110"/>
      <c r="AZ66" s="110"/>
      <c r="BA66" s="110"/>
      <c r="BB66" s="377"/>
      <c r="BC66" s="122"/>
      <c r="BD66" s="122"/>
      <c r="BE66" s="122"/>
      <c r="BF66" s="377"/>
      <c r="BG66" s="16" t="e">
        <f>#REF!+#REF!+T66+X66+AB66+AF66</f>
        <v>#REF!</v>
      </c>
      <c r="BH66" s="16" t="e">
        <f>#REF!+#REF!+U66+Y66+AC66+AG66</f>
        <v>#REF!</v>
      </c>
    </row>
    <row r="67" spans="1:60" ht="51" customHeight="1">
      <c r="A67" s="339"/>
      <c r="B67" s="339"/>
      <c r="C67" s="72" t="s">
        <v>685</v>
      </c>
      <c r="D67" s="412" t="s">
        <v>342</v>
      </c>
      <c r="E67" s="355"/>
      <c r="F67" s="438"/>
      <c r="G67" s="13">
        <v>8</v>
      </c>
      <c r="H67" s="79">
        <v>108</v>
      </c>
      <c r="I67" s="416"/>
      <c r="J67" s="416"/>
      <c r="K67" s="416"/>
      <c r="L67" s="416"/>
      <c r="M67" s="361"/>
      <c r="N67" s="334"/>
      <c r="O67" s="361"/>
      <c r="P67" s="361"/>
      <c r="Q67" s="334"/>
      <c r="R67" s="297">
        <v>20</v>
      </c>
      <c r="S67" s="31"/>
      <c r="T67" s="19"/>
      <c r="U67" s="19"/>
      <c r="V67" s="51" t="e">
        <f>(#REF!+#REF!+U67)*100/(#REF!+#REF!+T67)</f>
        <v>#REF!</v>
      </c>
      <c r="W67" s="54"/>
      <c r="X67" s="19"/>
      <c r="Y67" s="19"/>
      <c r="Z67" s="51" t="e">
        <f>(#REF!+#REF!+U67+Y67)*100/(#REF!+#REF!+T67+X67)</f>
        <v>#REF!</v>
      </c>
      <c r="AA67" s="53"/>
      <c r="AB67" s="53"/>
      <c r="AC67" s="53"/>
      <c r="AD67" s="51" t="e">
        <f>(#REF!+#REF!+U67+Y67+AC67)*100/(#REF!+#REF!+T67+X67+AB67)</f>
        <v>#REF!</v>
      </c>
      <c r="AE67" s="53"/>
      <c r="AF67" s="53"/>
      <c r="AG67" s="53"/>
      <c r="AH67" s="51" t="e">
        <f>(#REF!+#REF!+U67+Y67+AC67+AG67)*100/(#REF!+#REF!+T67+X67+AB67+AF67)</f>
        <v>#REF!</v>
      </c>
      <c r="AI67" s="54"/>
      <c r="AJ67" s="19"/>
      <c r="AK67" s="19"/>
      <c r="AL67" s="19" t="e">
        <f>(#REF!+#REF!+U67+Y67+AC67+AG67+AK67)*100/(#REF!+#REF!+T67+X67+AB67+AF67+AJ67)</f>
        <v>#REF!</v>
      </c>
      <c r="AM67" s="104"/>
      <c r="AN67" s="104"/>
      <c r="AO67" s="104"/>
      <c r="AP67" s="19" t="e">
        <f>(#REF!+#REF!+U67+Y67+AC67+AG67+AK67+AO67)*100/(#REF!+#REF!+T67+X67+AB67+AF67+AJ67+AN67)</f>
        <v>#REF!</v>
      </c>
      <c r="AQ67" s="107"/>
      <c r="AR67" s="107"/>
      <c r="AS67" s="107"/>
      <c r="AT67" s="51" t="e">
        <f>(#REF!+#REF!+U67+Y67+AC67+AG67+AK67+AO67+AS67)*100/(#REF!+#REF!+T67+X67+AB67+AF67+AJ67+AN67+AR67)</f>
        <v>#REF!</v>
      </c>
      <c r="AU67" s="116"/>
      <c r="AV67" s="116"/>
      <c r="AW67" s="116"/>
      <c r="AX67" s="51" t="e">
        <f>(#REF!+#REF!+U67+Y67+AC67+AG67+AK67+AO67+AS67+AW67)*100/(#REF!+#REF!+T67+X67+AB67+AF67+AJ67+AN67+AR67+AV67)</f>
        <v>#REF!</v>
      </c>
      <c r="AY67" s="54"/>
      <c r="AZ67" s="54"/>
      <c r="BA67" s="54"/>
      <c r="BB67" s="51" t="e">
        <f>(#REF!+#REF!+U67+Y67+AC67+AG67+AK67+AO67+AS67+AW67+BA67)*100/(#REF!+#REF!+T67+X67+AB67+AF67+AJ67+AN67+AR67+AV67+AZ67)</f>
        <v>#REF!</v>
      </c>
      <c r="BC67" s="122"/>
      <c r="BD67" s="123"/>
      <c r="BE67" s="123"/>
      <c r="BF67" s="51" t="e">
        <f>(#REF!+#REF!+U67+Y67+AC67+AG67+AK67+AO67+AS67+AW67+BA67+BE67)*100/(#REF!+#REF!+T67+X67+AB67+AF67+AJ67+AN67+AR67+AV67+AZ67+BD67)</f>
        <v>#REF!</v>
      </c>
      <c r="BG67" s="16" t="e">
        <f>#REF!+#REF!+T67+X67+AB67+AF67</f>
        <v>#REF!</v>
      </c>
      <c r="BH67" s="16" t="e">
        <f>#REF!+#REF!+U67+Y67+AC67+AG67</f>
        <v>#REF!</v>
      </c>
    </row>
    <row r="68" spans="1:60" ht="54" customHeight="1">
      <c r="A68" s="339"/>
      <c r="B68" s="339"/>
      <c r="C68" s="72" t="s">
        <v>648</v>
      </c>
      <c r="D68" s="413"/>
      <c r="E68" s="355"/>
      <c r="F68" s="438"/>
      <c r="G68" s="13">
        <v>56</v>
      </c>
      <c r="H68" s="79">
        <f>L68</f>
        <v>806.4</v>
      </c>
      <c r="I68" s="229">
        <v>0</v>
      </c>
      <c r="J68" s="229">
        <v>0</v>
      </c>
      <c r="K68" s="229">
        <v>806.4</v>
      </c>
      <c r="L68" s="229">
        <f>I68+J68+K68</f>
        <v>806.4</v>
      </c>
      <c r="M68" s="215">
        <f aca="true" t="shared" si="23" ref="M68:M83">Q68</f>
        <v>537.6</v>
      </c>
      <c r="N68" s="215">
        <v>0</v>
      </c>
      <c r="O68" s="215">
        <v>0</v>
      </c>
      <c r="P68" s="215">
        <v>537.6</v>
      </c>
      <c r="Q68" s="213">
        <f>N68+O68+P68</f>
        <v>537.6</v>
      </c>
      <c r="R68" s="218">
        <v>56</v>
      </c>
      <c r="S68" s="140"/>
      <c r="T68" s="141"/>
      <c r="U68" s="141"/>
      <c r="V68" s="51"/>
      <c r="W68" s="127"/>
      <c r="X68" s="141"/>
      <c r="Y68" s="141"/>
      <c r="Z68" s="51"/>
      <c r="AA68" s="126"/>
      <c r="AB68" s="126"/>
      <c r="AC68" s="126"/>
      <c r="AD68" s="51"/>
      <c r="AE68" s="126"/>
      <c r="AF68" s="126"/>
      <c r="AG68" s="126"/>
      <c r="AH68" s="51"/>
      <c r="AI68" s="127"/>
      <c r="AJ68" s="141"/>
      <c r="AK68" s="141"/>
      <c r="AL68" s="141"/>
      <c r="AM68" s="127"/>
      <c r="AN68" s="127"/>
      <c r="AO68" s="127"/>
      <c r="AP68" s="141"/>
      <c r="AQ68" s="126"/>
      <c r="AR68" s="126"/>
      <c r="AS68" s="126"/>
      <c r="AT68" s="51"/>
      <c r="AU68" s="126"/>
      <c r="AV68" s="126"/>
      <c r="AW68" s="126"/>
      <c r="AX68" s="51"/>
      <c r="AY68" s="127"/>
      <c r="AZ68" s="127"/>
      <c r="BA68" s="127"/>
      <c r="BB68" s="51"/>
      <c r="BC68" s="127"/>
      <c r="BD68" s="126"/>
      <c r="BE68" s="126"/>
      <c r="BF68" s="51"/>
      <c r="BG68" s="16"/>
      <c r="BH68" s="16"/>
    </row>
    <row r="69" spans="1:60" ht="54" customHeight="1">
      <c r="A69" s="339"/>
      <c r="B69" s="339"/>
      <c r="C69" s="72" t="s">
        <v>647</v>
      </c>
      <c r="D69" s="414"/>
      <c r="E69" s="355"/>
      <c r="F69" s="438"/>
      <c r="G69" s="13">
        <v>50</v>
      </c>
      <c r="H69" s="79">
        <f>L69</f>
        <v>720</v>
      </c>
      <c r="I69" s="143">
        <v>0</v>
      </c>
      <c r="J69" s="143">
        <v>0</v>
      </c>
      <c r="K69" s="229">
        <v>720</v>
      </c>
      <c r="L69" s="229">
        <f>I69+J69+K69</f>
        <v>720</v>
      </c>
      <c r="M69" s="215">
        <f t="shared" si="23"/>
        <v>368</v>
      </c>
      <c r="N69" s="295">
        <v>0</v>
      </c>
      <c r="O69" s="295">
        <v>0</v>
      </c>
      <c r="P69" s="215">
        <v>368</v>
      </c>
      <c r="Q69" s="213">
        <f>N69+O69+P69</f>
        <v>368</v>
      </c>
      <c r="R69" s="218">
        <v>45</v>
      </c>
      <c r="S69" s="140"/>
      <c r="T69" s="141"/>
      <c r="U69" s="141"/>
      <c r="V69" s="51"/>
      <c r="W69" s="127"/>
      <c r="X69" s="141"/>
      <c r="Y69" s="141"/>
      <c r="Z69" s="51"/>
      <c r="AA69" s="126"/>
      <c r="AB69" s="126"/>
      <c r="AC69" s="126"/>
      <c r="AD69" s="51"/>
      <c r="AE69" s="126"/>
      <c r="AF69" s="126"/>
      <c r="AG69" s="126"/>
      <c r="AH69" s="51"/>
      <c r="AI69" s="127"/>
      <c r="AJ69" s="141"/>
      <c r="AK69" s="141"/>
      <c r="AL69" s="141"/>
      <c r="AM69" s="127"/>
      <c r="AN69" s="127"/>
      <c r="AO69" s="127"/>
      <c r="AP69" s="141"/>
      <c r="AQ69" s="126"/>
      <c r="AR69" s="126"/>
      <c r="AS69" s="126"/>
      <c r="AT69" s="51"/>
      <c r="AU69" s="126"/>
      <c r="AV69" s="126"/>
      <c r="AW69" s="126"/>
      <c r="AX69" s="51"/>
      <c r="AY69" s="127"/>
      <c r="AZ69" s="127"/>
      <c r="BA69" s="127"/>
      <c r="BB69" s="51"/>
      <c r="BC69" s="127"/>
      <c r="BD69" s="126"/>
      <c r="BE69" s="126"/>
      <c r="BF69" s="51"/>
      <c r="BG69" s="16"/>
      <c r="BH69" s="16"/>
    </row>
    <row r="70" spans="1:61" s="282" customFormat="1" ht="54" customHeight="1">
      <c r="A70" s="339"/>
      <c r="B70" s="339"/>
      <c r="C70" s="72" t="s">
        <v>681</v>
      </c>
      <c r="D70" s="307"/>
      <c r="E70" s="356"/>
      <c r="F70" s="429"/>
      <c r="G70" s="280">
        <v>18</v>
      </c>
      <c r="H70" s="79">
        <f>L70</f>
        <v>126.6</v>
      </c>
      <c r="I70" s="143">
        <v>0</v>
      </c>
      <c r="J70" s="143">
        <v>0</v>
      </c>
      <c r="K70" s="229">
        <v>126.6</v>
      </c>
      <c r="L70" s="229">
        <f>I70+J70+K70</f>
        <v>126.6</v>
      </c>
      <c r="M70" s="301">
        <f t="shared" si="23"/>
        <v>97.8</v>
      </c>
      <c r="N70" s="295">
        <v>0</v>
      </c>
      <c r="O70" s="295">
        <v>0</v>
      </c>
      <c r="P70" s="301">
        <v>97.8</v>
      </c>
      <c r="Q70" s="302">
        <f>N70+O70+P70</f>
        <v>97.8</v>
      </c>
      <c r="R70" s="297">
        <v>7</v>
      </c>
      <c r="S70" s="140"/>
      <c r="T70" s="141"/>
      <c r="U70" s="141"/>
      <c r="V70" s="51"/>
      <c r="W70" s="127"/>
      <c r="X70" s="141"/>
      <c r="Y70" s="141"/>
      <c r="Z70" s="51"/>
      <c r="AA70" s="126"/>
      <c r="AB70" s="126"/>
      <c r="AC70" s="126"/>
      <c r="AD70" s="51"/>
      <c r="AE70" s="126"/>
      <c r="AF70" s="126"/>
      <c r="AG70" s="126"/>
      <c r="AH70" s="51"/>
      <c r="AI70" s="127"/>
      <c r="AJ70" s="141"/>
      <c r="AK70" s="141"/>
      <c r="AL70" s="141"/>
      <c r="AM70" s="127"/>
      <c r="AN70" s="127"/>
      <c r="AO70" s="127"/>
      <c r="AP70" s="141"/>
      <c r="AQ70" s="126"/>
      <c r="AR70" s="126"/>
      <c r="AS70" s="126"/>
      <c r="AT70" s="51"/>
      <c r="AU70" s="126"/>
      <c r="AV70" s="126"/>
      <c r="AW70" s="126"/>
      <c r="AX70" s="51"/>
      <c r="AY70" s="127"/>
      <c r="AZ70" s="127"/>
      <c r="BA70" s="127"/>
      <c r="BB70" s="51"/>
      <c r="BC70" s="127"/>
      <c r="BD70" s="126"/>
      <c r="BE70" s="126"/>
      <c r="BF70" s="51"/>
      <c r="BG70" s="16"/>
      <c r="BH70" s="16"/>
      <c r="BI70" s="298"/>
    </row>
    <row r="71" spans="1:60" ht="37.5" customHeight="1">
      <c r="A71" s="339"/>
      <c r="B71" s="339"/>
      <c r="C71" s="70" t="s">
        <v>46</v>
      </c>
      <c r="D71" s="170" t="s">
        <v>237</v>
      </c>
      <c r="E71" s="170" t="s">
        <v>390</v>
      </c>
      <c r="F71" s="33">
        <v>10.54</v>
      </c>
      <c r="G71" s="95">
        <v>8</v>
      </c>
      <c r="H71" s="76">
        <f aca="true" t="shared" si="24" ref="H71:H83">L71</f>
        <v>65.8</v>
      </c>
      <c r="I71" s="143">
        <v>63.3</v>
      </c>
      <c r="J71" s="143">
        <v>2.5</v>
      </c>
      <c r="K71" s="143">
        <v>0</v>
      </c>
      <c r="L71" s="143">
        <f aca="true" t="shared" si="25" ref="L71:L77">J71+I71</f>
        <v>65.8</v>
      </c>
      <c r="M71" s="23">
        <f t="shared" si="23"/>
        <v>54.300000000000004</v>
      </c>
      <c r="N71" s="193">
        <v>52.7</v>
      </c>
      <c r="O71" s="328">
        <v>1.6</v>
      </c>
      <c r="P71" s="295">
        <v>0</v>
      </c>
      <c r="Q71" s="193">
        <f>N71+O71+P71</f>
        <v>54.300000000000004</v>
      </c>
      <c r="R71" s="45">
        <v>5</v>
      </c>
      <c r="S71" s="31"/>
      <c r="T71" s="19"/>
      <c r="U71" s="19"/>
      <c r="V71" s="51" t="e">
        <f>(#REF!+#REF!+U71)*100/(#REF!+#REF!+T71)</f>
        <v>#REF!</v>
      </c>
      <c r="W71" s="54"/>
      <c r="X71" s="19"/>
      <c r="Y71" s="19"/>
      <c r="Z71" s="51" t="e">
        <f>(#REF!+#REF!+U71+Y71)*100/(#REF!+#REF!+T71+X71)</f>
        <v>#REF!</v>
      </c>
      <c r="AA71" s="94"/>
      <c r="AB71" s="19"/>
      <c r="AC71" s="94"/>
      <c r="AD71" s="51" t="e">
        <f>(#REF!+#REF!+U71+Y71+AC71)*100/(#REF!+#REF!+T71+X71+AB71)</f>
        <v>#REF!</v>
      </c>
      <c r="AE71" s="54"/>
      <c r="AF71" s="54"/>
      <c r="AG71" s="54"/>
      <c r="AH71" s="51" t="e">
        <f>(#REF!+#REF!+U71+Y71+AC71+AG71)*100/(#REF!+#REF!+T71+X71+AB71+AF71)</f>
        <v>#REF!</v>
      </c>
      <c r="AI71" s="94"/>
      <c r="AJ71" s="19"/>
      <c r="AK71" s="19"/>
      <c r="AL71" s="19" t="e">
        <f>(#REF!+#REF!+U71+Y71+AC71+AG71+AK71)*100/(#REF!+#REF!+T71+X71+AB71+AF71+AJ71)</f>
        <v>#REF!</v>
      </c>
      <c r="AM71" s="48"/>
      <c r="AN71" s="47"/>
      <c r="AO71" s="47"/>
      <c r="AP71" s="19" t="e">
        <f>(#REF!+#REF!+U71+Y71+AC71+AG71+AK71+AO71)*100/(#REF!+#REF!+T71+X71+AB71+AF71+AJ71+AN71)</f>
        <v>#REF!</v>
      </c>
      <c r="AQ71" s="54"/>
      <c r="AR71" s="54"/>
      <c r="AS71" s="54"/>
      <c r="AT71" s="51" t="e">
        <f>(#REF!+#REF!+U71+Y71+AC71+AG71+AK71+AO71+AS71)*100/(#REF!+#REF!+T71+X71+AB71+AF71+AJ71+AN71+AR71)</f>
        <v>#REF!</v>
      </c>
      <c r="AU71" s="54"/>
      <c r="AV71" s="54"/>
      <c r="AW71" s="54"/>
      <c r="AX71" s="51" t="e">
        <f>(#REF!+#REF!+U71+Y71+AC71+AG71+AK71+AO71+AS71+AW71)*100/(#REF!+#REF!+T71+X71+AB71+AF71+AJ71+AN71+AR71+AV71)</f>
        <v>#REF!</v>
      </c>
      <c r="AY71" s="110"/>
      <c r="AZ71" s="110"/>
      <c r="BA71" s="110"/>
      <c r="BB71" s="51" t="e">
        <f>(#REF!+#REF!+U71+Y71+AC71+AG71+AK71+AO71+AS71+AW71+BA71)*100/(#REF!+#REF!+T71+X71+AB71+AF71+AJ71+AN71+AR71+AV71+AZ71)</f>
        <v>#REF!</v>
      </c>
      <c r="BC71" s="54"/>
      <c r="BD71" s="54"/>
      <c r="BE71" s="54"/>
      <c r="BF71" s="51" t="e">
        <f>(#REF!+#REF!+U71+Y71+AC71+AG71+AK71+AO71+AS71+AW71+BA71+BE71)*100/(#REF!+#REF!+T71+X71+AB71+AF71+AJ71+AN71+AR71+AV71+AZ71+BD71)</f>
        <v>#REF!</v>
      </c>
      <c r="BG71" s="16" t="e">
        <f>#REF!+#REF!+T71+X71+AB71+AF71</f>
        <v>#REF!</v>
      </c>
      <c r="BH71" s="16" t="e">
        <f>#REF!+#REF!+U71+Y71+AC71+AG71</f>
        <v>#REF!</v>
      </c>
    </row>
    <row r="72" spans="1:60" ht="48">
      <c r="A72" s="339"/>
      <c r="B72" s="339"/>
      <c r="C72" s="70" t="s">
        <v>47</v>
      </c>
      <c r="D72" s="170" t="s">
        <v>334</v>
      </c>
      <c r="E72" s="170" t="s">
        <v>510</v>
      </c>
      <c r="F72" s="33">
        <v>200</v>
      </c>
      <c r="G72" s="13">
        <v>26</v>
      </c>
      <c r="H72" s="76">
        <f t="shared" si="24"/>
        <v>5704</v>
      </c>
      <c r="I72" s="143">
        <v>5704</v>
      </c>
      <c r="J72" s="143">
        <v>0</v>
      </c>
      <c r="K72" s="143">
        <v>0</v>
      </c>
      <c r="L72" s="143">
        <f t="shared" si="25"/>
        <v>5704</v>
      </c>
      <c r="M72" s="295">
        <f t="shared" si="23"/>
        <v>1204</v>
      </c>
      <c r="N72" s="23">
        <v>0</v>
      </c>
      <c r="O72" s="23">
        <v>0</v>
      </c>
      <c r="P72" s="23">
        <v>1204</v>
      </c>
      <c r="Q72" s="193">
        <f>N72+O72+P72</f>
        <v>1204</v>
      </c>
      <c r="R72" s="45">
        <v>6</v>
      </c>
      <c r="S72" s="31"/>
      <c r="T72" s="19"/>
      <c r="U72" s="19"/>
      <c r="V72" s="51" t="e">
        <f>(#REF!+#REF!+U72)*100/(#REF!+#REF!+T72)</f>
        <v>#REF!</v>
      </c>
      <c r="W72" s="54"/>
      <c r="X72" s="19"/>
      <c r="Y72" s="19"/>
      <c r="Z72" s="51" t="e">
        <f>(#REF!+#REF!+U72+Y72)*100/(#REF!+#REF!+T72+X72)</f>
        <v>#REF!</v>
      </c>
      <c r="AA72" s="54"/>
      <c r="AB72" s="19"/>
      <c r="AC72" s="54"/>
      <c r="AD72" s="51" t="e">
        <f>(#REF!+#REF!+U72+Y72+AC72)*100/(#REF!+#REF!+T72+X72+AB72)</f>
        <v>#REF!</v>
      </c>
      <c r="AE72" s="54"/>
      <c r="AF72" s="54"/>
      <c r="AG72" s="54"/>
      <c r="AH72" s="51" t="e">
        <f>(#REF!+#REF!+U72+Y72+AC72+AG72)*100/(#REF!+#REF!+T72+X72+AB72+AF72)</f>
        <v>#REF!</v>
      </c>
      <c r="AI72" s="94"/>
      <c r="AJ72" s="19"/>
      <c r="AK72" s="19"/>
      <c r="AL72" s="19" t="e">
        <f>(#REF!+#REF!+U72+Y72+AC72+AG72+AK72)*100/(#REF!+#REF!+T72+X72+AB72+AF72+AJ72)</f>
        <v>#REF!</v>
      </c>
      <c r="AM72" s="104"/>
      <c r="AN72" s="103"/>
      <c r="AO72" s="103"/>
      <c r="AP72" s="19" t="e">
        <f>(#REF!+#REF!+U72+Y72+AC72+AG72+AK72+AO72)*100/(#REF!+#REF!+T72+X72+AB72+AF72+AJ72+AN72)</f>
        <v>#REF!</v>
      </c>
      <c r="AQ72" s="54"/>
      <c r="AR72" s="54"/>
      <c r="AS72" s="54"/>
      <c r="AT72" s="51" t="e">
        <f>(#REF!+#REF!+U72+Y72+AC72+AG72+AK72+AO72+AS72)*100/(#REF!+#REF!+T72+X72+AB72+AF72+AJ72+AN72+AR72)</f>
        <v>#REF!</v>
      </c>
      <c r="AU72" s="54"/>
      <c r="AV72" s="54"/>
      <c r="AW72" s="54"/>
      <c r="AX72" s="51" t="e">
        <f>(#REF!+#REF!+U72+Y72+AC72+AG72+AK72+AO72+AS72+AW72)*100/(#REF!+#REF!+T72+X72+AB72+AF72+AJ72+AN72+AR72+AV72)</f>
        <v>#REF!</v>
      </c>
      <c r="AY72" s="54"/>
      <c r="AZ72" s="54"/>
      <c r="BA72" s="54"/>
      <c r="BB72" s="51" t="e">
        <f>(#REF!+#REF!+U72+Y72+AC72+AG72+AK72+AO72+AS72+AW72+BA72)*100/(#REF!+#REF!+T72+X72+AB72+AF72+AJ72+AN72+AR72+AV72+AZ72)</f>
        <v>#REF!</v>
      </c>
      <c r="BC72" s="54"/>
      <c r="BD72" s="54"/>
      <c r="BE72" s="54"/>
      <c r="BF72" s="51" t="e">
        <f>(#REF!+#REF!+U72+Y72+AC72+AG72+AK72+AO72+AS72+AW72+BA72+BE72)*100/(#REF!+#REF!+T72+X72+AB72+AF72+AJ72+AN72+AR72+AV72+AZ72+BD72)</f>
        <v>#REF!</v>
      </c>
      <c r="BG72" s="16" t="e">
        <f>#REF!+#REF!+T72+X72+AB72+AF72</f>
        <v>#REF!</v>
      </c>
      <c r="BH72" s="16" t="e">
        <f>#REF!+#REF!+U72+Y72+AC72+AG72</f>
        <v>#REF!</v>
      </c>
    </row>
    <row r="73" spans="1:62" ht="36">
      <c r="A73" s="339"/>
      <c r="B73" s="339"/>
      <c r="C73" s="70" t="s">
        <v>337</v>
      </c>
      <c r="D73" s="170" t="s">
        <v>290</v>
      </c>
      <c r="E73" s="170" t="s">
        <v>422</v>
      </c>
      <c r="F73" s="33" t="s">
        <v>573</v>
      </c>
      <c r="G73" s="197" t="s">
        <v>574</v>
      </c>
      <c r="H73" s="76">
        <f t="shared" si="24"/>
        <v>3915.5</v>
      </c>
      <c r="I73" s="143">
        <v>3850</v>
      </c>
      <c r="J73" s="143">
        <v>65.5</v>
      </c>
      <c r="K73" s="143">
        <v>0</v>
      </c>
      <c r="L73" s="143">
        <f t="shared" si="25"/>
        <v>3915.5</v>
      </c>
      <c r="M73" s="23">
        <f t="shared" si="23"/>
        <v>3457.2999999999997</v>
      </c>
      <c r="N73" s="193">
        <v>3427.6</v>
      </c>
      <c r="O73" s="328">
        <v>29.7</v>
      </c>
      <c r="P73" s="328">
        <v>0</v>
      </c>
      <c r="Q73" s="193">
        <f>O73+N73</f>
        <v>3457.2999999999997</v>
      </c>
      <c r="R73" s="45">
        <v>18</v>
      </c>
      <c r="S73" s="31"/>
      <c r="T73" s="19"/>
      <c r="U73" s="19"/>
      <c r="V73" s="51" t="e">
        <f>(#REF!+#REF!+U73)*100/(#REF!+#REF!+T73)</f>
        <v>#REF!</v>
      </c>
      <c r="W73" s="54"/>
      <c r="X73" s="19"/>
      <c r="Y73" s="19"/>
      <c r="Z73" s="51" t="e">
        <f>(#REF!+#REF!+U73+Y73)*100/(#REF!+#REF!+T73+X73)</f>
        <v>#REF!</v>
      </c>
      <c r="AA73" s="94"/>
      <c r="AB73" s="19"/>
      <c r="AC73" s="94"/>
      <c r="AD73" s="51" t="e">
        <f>(#REF!+#REF!+U73+Y73+AC73)*100/(#REF!+#REF!+T73+X73+AB73)</f>
        <v>#REF!</v>
      </c>
      <c r="AE73" s="54"/>
      <c r="AF73" s="54"/>
      <c r="AG73" s="54"/>
      <c r="AH73" s="51" t="e">
        <f>(#REF!+#REF!+U73+Y73+AC73+AG73)*100/(#REF!+#REF!+T73+X73+AB73+AF73)</f>
        <v>#REF!</v>
      </c>
      <c r="AI73" s="94"/>
      <c r="AJ73" s="19"/>
      <c r="AK73" s="19"/>
      <c r="AL73" s="19" t="e">
        <f>(#REF!+#REF!+U73+Y73+AC73+AG73+AK73)*100/(#REF!+#REF!+T73+X73+AB73+AF73+AJ73)</f>
        <v>#REF!</v>
      </c>
      <c r="AM73" s="104"/>
      <c r="AN73" s="103"/>
      <c r="AO73" s="103"/>
      <c r="AP73" s="19" t="e">
        <f>(#REF!+#REF!+U73+Y73+AC73+AG73+AK73+AO73)*100/(#REF!+#REF!+T73+X73+AB73+AF73+AJ73+AN73)</f>
        <v>#REF!</v>
      </c>
      <c r="AQ73" s="48"/>
      <c r="AR73" s="108"/>
      <c r="AS73" s="108"/>
      <c r="AT73" s="51" t="e">
        <f>(#REF!+#REF!+U73+Y73+AC73+AG73+AK73+AO73+AS73)*100/(#REF!+#REF!+T73+X73+AB73+AF73+AJ73+AN73+AR73)</f>
        <v>#REF!</v>
      </c>
      <c r="AU73" s="110"/>
      <c r="AV73" s="110"/>
      <c r="AW73" s="110"/>
      <c r="AX73" s="51" t="e">
        <f>(#REF!+#REF!+U73+Y73+AC73+AG73+AK73+AO73+AS73+AW73)*100/(#REF!+#REF!+T73+X73+AB73+AF73+AJ73+AN73+AR73+AV73)</f>
        <v>#REF!</v>
      </c>
      <c r="AY73" s="110"/>
      <c r="AZ73" s="110"/>
      <c r="BA73" s="110"/>
      <c r="BB73" s="51" t="e">
        <f>(#REF!+#REF!+U73+Y73+AC73+AG73+AK73+AO73+AS73+AW73+BA73)*100/(#REF!+#REF!+T73+X73+AB73+AF73+AJ73+AN73+AR73+AV73+AZ73)</f>
        <v>#REF!</v>
      </c>
      <c r="BC73" s="124"/>
      <c r="BD73" s="124"/>
      <c r="BE73" s="124"/>
      <c r="BF73" s="51" t="e">
        <f>(#REF!+#REF!+U73+Y73+AC73+AG73+AK73+AO73+AS73+AW73+BA73+BE73)*100/(#REF!+#REF!+T73+X73+AB73+AF73+AJ73+AN73+AR73+AV73+AZ73+BD73)</f>
        <v>#REF!</v>
      </c>
      <c r="BG73" s="16" t="e">
        <f>#REF!+#REF!+T73+X73+AB73+AF73</f>
        <v>#REF!</v>
      </c>
      <c r="BH73" s="16" t="e">
        <f>#REF!+#REF!+U73+Y73+AC73+AG73</f>
        <v>#REF!</v>
      </c>
      <c r="BJ73" s="309"/>
    </row>
    <row r="74" spans="1:62" ht="36">
      <c r="A74" s="339"/>
      <c r="B74" s="339"/>
      <c r="C74" s="70" t="s">
        <v>48</v>
      </c>
      <c r="D74" s="170" t="s">
        <v>356</v>
      </c>
      <c r="E74" s="170" t="s">
        <v>421</v>
      </c>
      <c r="F74" s="33" t="s">
        <v>575</v>
      </c>
      <c r="G74" s="95" t="s">
        <v>576</v>
      </c>
      <c r="H74" s="76">
        <f t="shared" si="24"/>
        <v>3057</v>
      </c>
      <c r="I74" s="143">
        <v>3000</v>
      </c>
      <c r="J74" s="143">
        <v>57</v>
      </c>
      <c r="K74" s="143">
        <v>0</v>
      </c>
      <c r="L74" s="143">
        <f t="shared" si="25"/>
        <v>3057</v>
      </c>
      <c r="M74" s="23">
        <f t="shared" si="23"/>
        <v>1372.3</v>
      </c>
      <c r="N74" s="193">
        <v>1350</v>
      </c>
      <c r="O74" s="328">
        <v>22.3</v>
      </c>
      <c r="P74" s="328">
        <v>0</v>
      </c>
      <c r="Q74" s="193">
        <f>O74+N74</f>
        <v>1372.3</v>
      </c>
      <c r="R74" s="293" t="s">
        <v>710</v>
      </c>
      <c r="S74" s="31"/>
      <c r="T74" s="19"/>
      <c r="U74" s="19"/>
      <c r="V74" s="51" t="e">
        <f>(#REF!+#REF!+U74)*100/(#REF!+#REF!+T74)</f>
        <v>#REF!</v>
      </c>
      <c r="W74" s="54"/>
      <c r="X74" s="19"/>
      <c r="Y74" s="19"/>
      <c r="Z74" s="51" t="e">
        <f>(#REF!+#REF!+U74+Y74)*100/(#REF!+#REF!+T74+X74)</f>
        <v>#REF!</v>
      </c>
      <c r="AA74" s="94"/>
      <c r="AB74" s="19"/>
      <c r="AC74" s="94"/>
      <c r="AD74" s="51" t="e">
        <f>(#REF!+#REF!+U74+Y74+AC74)*100/(#REF!+#REF!+T74+X74+AB74)</f>
        <v>#REF!</v>
      </c>
      <c r="AE74" s="54"/>
      <c r="AF74" s="54"/>
      <c r="AG74" s="54"/>
      <c r="AH74" s="51" t="e">
        <f>(#REF!+#REF!+U74+Y74+AC74+AG74)*100/(#REF!+#REF!+T74+X74+AB74+AF74)</f>
        <v>#REF!</v>
      </c>
      <c r="AI74" s="94"/>
      <c r="AJ74" s="19"/>
      <c r="AK74" s="19"/>
      <c r="AL74" s="19" t="e">
        <f>(#REF!+#REF!+U74+Y74+AC74+AG74+AK74)*100/(#REF!+#REF!+T74+X74+AB74+AF74+AJ74)</f>
        <v>#REF!</v>
      </c>
      <c r="AM74" s="104"/>
      <c r="AN74" s="103"/>
      <c r="AO74" s="103"/>
      <c r="AP74" s="19" t="e">
        <f>(#REF!+#REF!+U74+Y74+AC74+AG74+AK74+AO74)*100/(#REF!+#REF!+T74+X74+AB74+AF74+AJ74+AN74)</f>
        <v>#REF!</v>
      </c>
      <c r="AQ74" s="54"/>
      <c r="AR74" s="54"/>
      <c r="AS74" s="54"/>
      <c r="AT74" s="51" t="e">
        <f>(#REF!+#REF!+U74+Y74+AC74+AG74+AK74+AO74+AS74)*100/(#REF!+#REF!+T74+X74+AB74+AF74+AJ74+AN74+AR74)</f>
        <v>#REF!</v>
      </c>
      <c r="AU74" s="110"/>
      <c r="AV74" s="110"/>
      <c r="AW74" s="110"/>
      <c r="AX74" s="51" t="e">
        <f>(#REF!+#REF!+U74+Y74+AC74+AG74+AK74+AO74+AS74+AW74)*100/(#REF!+#REF!+T74+X74+AB74+AF74+AJ74+AN74+AR74+AV74)</f>
        <v>#REF!</v>
      </c>
      <c r="AY74" s="110"/>
      <c r="AZ74" s="110"/>
      <c r="BA74" s="110"/>
      <c r="BB74" s="51" t="e">
        <f>(#REF!+#REF!+U74+Y74+AC74+AG74+AK74+AO74+AS74+AW74+BA74)*100/(#REF!+#REF!+T74+X74+AB74+AF74+AJ74+AN74+AR74+AV74+AZ74)</f>
        <v>#REF!</v>
      </c>
      <c r="BC74" s="124"/>
      <c r="BD74" s="124"/>
      <c r="BE74" s="124"/>
      <c r="BF74" s="51" t="e">
        <f>(#REF!+#REF!+U74+Y74+AC74+AG74+AK74+AO74+AS74+AW74+BA74+BE74)*100/(#REF!+#REF!+T74+X74+AB74+AF74+AJ74+AN74+AR74+AV74+AZ74+BD74)</f>
        <v>#REF!</v>
      </c>
      <c r="BG74" s="16" t="e">
        <f>#REF!+#REF!+T74+X74+AB74+AF74</f>
        <v>#REF!</v>
      </c>
      <c r="BH74" s="16" t="e">
        <f>#REF!+#REF!+U74+Y74+AC74+AG74</f>
        <v>#REF!</v>
      </c>
      <c r="BJ74" s="309"/>
    </row>
    <row r="75" spans="1:60" ht="45" customHeight="1">
      <c r="A75" s="339"/>
      <c r="B75" s="339"/>
      <c r="C75" s="70" t="s">
        <v>49</v>
      </c>
      <c r="D75" s="162" t="s">
        <v>257</v>
      </c>
      <c r="E75" s="162" t="s">
        <v>425</v>
      </c>
      <c r="F75" s="197">
        <v>1.081</v>
      </c>
      <c r="G75" s="95">
        <v>1850</v>
      </c>
      <c r="H75" s="76">
        <f t="shared" si="24"/>
        <v>24795.4</v>
      </c>
      <c r="I75" s="143">
        <v>24380.9</v>
      </c>
      <c r="J75" s="143">
        <v>414.5</v>
      </c>
      <c r="K75" s="143">
        <v>0</v>
      </c>
      <c r="L75" s="143">
        <f t="shared" si="25"/>
        <v>24795.4</v>
      </c>
      <c r="M75" s="23">
        <f t="shared" si="23"/>
        <v>16844.3</v>
      </c>
      <c r="N75" s="193">
        <v>16576.7</v>
      </c>
      <c r="O75" s="328">
        <v>267.6</v>
      </c>
      <c r="P75" s="328">
        <v>0</v>
      </c>
      <c r="Q75" s="193">
        <f>O75+N75</f>
        <v>16844.3</v>
      </c>
      <c r="R75" s="297">
        <v>2002</v>
      </c>
      <c r="S75" s="31"/>
      <c r="T75" s="19"/>
      <c r="U75" s="19"/>
      <c r="V75" s="51" t="e">
        <f>(#REF!+#REF!+U75)*100/(#REF!+#REF!+T75)</f>
        <v>#REF!</v>
      </c>
      <c r="W75" s="54"/>
      <c r="X75" s="19"/>
      <c r="Y75" s="19"/>
      <c r="Z75" s="51" t="e">
        <f>(#REF!+#REF!+U75+Y75)*100/(#REF!+#REF!+T75+X75)</f>
        <v>#REF!</v>
      </c>
      <c r="AA75" s="94"/>
      <c r="AB75" s="19"/>
      <c r="AC75" s="94"/>
      <c r="AD75" s="51" t="e">
        <f>(#REF!+#REF!+U75+Y75+AC75)*100/(#REF!+#REF!+T75+X75+AB75)</f>
        <v>#REF!</v>
      </c>
      <c r="AE75" s="94"/>
      <c r="AF75" s="94"/>
      <c r="AG75" s="94"/>
      <c r="AH75" s="51" t="e">
        <f>(#REF!+#REF!+U75+Y75+AC75+AG75)*100/(#REF!+#REF!+T75+X75+AB75+AF75)</f>
        <v>#REF!</v>
      </c>
      <c r="AI75" s="94"/>
      <c r="AJ75" s="19"/>
      <c r="AK75" s="19"/>
      <c r="AL75" s="19" t="e">
        <f>(#REF!+#REF!+U75+Y75+AC75+AG75+AK75)*100/(#REF!+#REF!+T75+X75+AB75+AF75+AJ75)</f>
        <v>#REF!</v>
      </c>
      <c r="AM75" s="104"/>
      <c r="AN75" s="103"/>
      <c r="AO75" s="104"/>
      <c r="AP75" s="19" t="e">
        <f>(#REF!+#REF!+U75+Y75+AC75+AG75+AK75+AO75)*100/(#REF!+#REF!+T75+X75+AB75+AF75+AJ75+AN75)</f>
        <v>#REF!</v>
      </c>
      <c r="AQ75" s="48"/>
      <c r="AR75" s="108"/>
      <c r="AS75" s="108"/>
      <c r="AT75" s="51" t="e">
        <f>(#REF!+#REF!+U75+Y75+AC75+AG75+AK75+AO75+AS75)*100/(#REF!+#REF!+T75+X75+AB75+AF75+AJ75+AN75+AR75)</f>
        <v>#REF!</v>
      </c>
      <c r="AU75" s="110"/>
      <c r="AV75" s="110"/>
      <c r="AW75" s="110"/>
      <c r="AX75" s="51" t="e">
        <f>(#REF!+#REF!+U75+Y75+AC75+AG75+AK75+AO75+AS75+AW75)*100/(#REF!+#REF!+T75+X75+AB75+AF75+AJ75+AN75+AR75+AV75)</f>
        <v>#REF!</v>
      </c>
      <c r="AY75" s="110"/>
      <c r="AZ75" s="110"/>
      <c r="BA75" s="110"/>
      <c r="BB75" s="51" t="e">
        <f>(#REF!+#REF!+U75+Y75+AC75+AG75+AK75+AO75+AS75+AW75+BA75)*100/(#REF!+#REF!+T75+X75+AB75+AF75+AJ75+AN75+AR75+AV75+AZ75)</f>
        <v>#REF!</v>
      </c>
      <c r="BC75" s="124"/>
      <c r="BD75" s="124"/>
      <c r="BE75" s="124"/>
      <c r="BF75" s="51" t="e">
        <f>(#REF!+#REF!+U75+Y75+AC75+AG75+AK75+AO75+AS75+AW75+BA75+BE75)*100/(#REF!+#REF!+T75+X75+AB75+AF75+AJ75+AN75+AR75+AV75+AZ75+BD75)</f>
        <v>#REF!</v>
      </c>
      <c r="BG75" s="16" t="e">
        <f>#REF!+#REF!+T75+X75+AB75+AF75</f>
        <v>#REF!</v>
      </c>
      <c r="BH75" s="16" t="e">
        <f>#REF!+#REF!+U75+Y75+AC75+AG75</f>
        <v>#REF!</v>
      </c>
    </row>
    <row r="76" spans="1:60" ht="54.75" customHeight="1">
      <c r="A76" s="339"/>
      <c r="B76" s="339"/>
      <c r="C76" s="70" t="s">
        <v>50</v>
      </c>
      <c r="D76" s="162" t="s">
        <v>279</v>
      </c>
      <c r="E76" s="162" t="s">
        <v>435</v>
      </c>
      <c r="F76" s="33" t="s">
        <v>51</v>
      </c>
      <c r="G76" s="13">
        <v>73</v>
      </c>
      <c r="H76" s="76">
        <f t="shared" si="24"/>
        <v>6254.1</v>
      </c>
      <c r="I76" s="143">
        <v>6149.6</v>
      </c>
      <c r="J76" s="143">
        <v>104.5</v>
      </c>
      <c r="K76" s="143">
        <v>0</v>
      </c>
      <c r="L76" s="143">
        <f t="shared" si="25"/>
        <v>6254.1</v>
      </c>
      <c r="M76" s="23">
        <f t="shared" si="23"/>
        <v>4460.200000000001</v>
      </c>
      <c r="N76" s="193">
        <v>4395.6</v>
      </c>
      <c r="O76" s="328">
        <v>64.6</v>
      </c>
      <c r="P76" s="328">
        <v>0</v>
      </c>
      <c r="Q76" s="193">
        <f>O76+N76</f>
        <v>4460.200000000001</v>
      </c>
      <c r="R76" s="297">
        <v>92</v>
      </c>
      <c r="S76" s="31"/>
      <c r="T76" s="19"/>
      <c r="U76" s="19"/>
      <c r="V76" s="51" t="e">
        <f>(#REF!+#REF!+U76)*100/(#REF!+#REF!+T76)</f>
        <v>#REF!</v>
      </c>
      <c r="W76" s="54"/>
      <c r="X76" s="19"/>
      <c r="Y76" s="19"/>
      <c r="Z76" s="51" t="e">
        <f>(#REF!+#REF!+U76+Y76)*100/(#REF!+#REF!+T76+X76)</f>
        <v>#REF!</v>
      </c>
      <c r="AA76" s="94"/>
      <c r="AB76" s="19"/>
      <c r="AC76" s="94"/>
      <c r="AD76" s="51" t="e">
        <f>(#REF!+#REF!+U76+Y76+AC76)*100/(#REF!+#REF!+T76+X76+AB76)</f>
        <v>#REF!</v>
      </c>
      <c r="AE76" s="94"/>
      <c r="AF76" s="94"/>
      <c r="AG76" s="94"/>
      <c r="AH76" s="51" t="e">
        <f>(#REF!+#REF!+U76+Y76+AC76+AG76)*100/(#REF!+#REF!+T76+X76+AB76+AF76)</f>
        <v>#REF!</v>
      </c>
      <c r="AI76" s="94"/>
      <c r="AJ76" s="19"/>
      <c r="AK76" s="19"/>
      <c r="AL76" s="19" t="e">
        <f>(#REF!+#REF!+U76+Y76+AC76+AG76+AK76)*100/(#REF!+#REF!+T76+X76+AB76+AF76+AJ76)</f>
        <v>#REF!</v>
      </c>
      <c r="AM76" s="104"/>
      <c r="AN76" s="103"/>
      <c r="AO76" s="104"/>
      <c r="AP76" s="19" t="e">
        <f>(#REF!+#REF!+U76+Y76+AC76+AG76+AK76+AO76)*100/(#REF!+#REF!+T76+X76+AB76+AF76+AJ76+AN76)</f>
        <v>#REF!</v>
      </c>
      <c r="AQ76" s="48"/>
      <c r="AR76" s="108"/>
      <c r="AS76" s="108"/>
      <c r="AT76" s="51" t="e">
        <f>(#REF!+#REF!+U76+Y76+AC76+AG76+AK76+AO76+AS76)*100/(#REF!+#REF!+T76+X76+AB76+AF76+AJ76+AN76+AR76)</f>
        <v>#REF!</v>
      </c>
      <c r="AU76" s="110"/>
      <c r="AV76" s="110"/>
      <c r="AW76" s="110"/>
      <c r="AX76" s="51" t="e">
        <f>(#REF!+#REF!+U76+Y76+AC76+AG76+AK76+AO76+AS76+AW76)*100/(#REF!+#REF!+T76+X76+AB76+AF76+AJ76+AN76+AR76+AV76)</f>
        <v>#REF!</v>
      </c>
      <c r="AY76" s="110"/>
      <c r="AZ76" s="110"/>
      <c r="BA76" s="110"/>
      <c r="BB76" s="51" t="e">
        <f>(#REF!+#REF!+U76+Y76+AC76+AG76+AK76+AO76+AS76+AW76+BA76)*100/(#REF!+#REF!+T76+X76+AB76+AF76+AJ76+AN76+AR76+AV76+AZ76)</f>
        <v>#REF!</v>
      </c>
      <c r="BC76" s="124"/>
      <c r="BD76" s="124"/>
      <c r="BE76" s="124"/>
      <c r="BF76" s="51" t="e">
        <f>(#REF!+#REF!+U76+Y76+AC76+AG76+AK76+AO76+AS76+AW76+BA76+BE76)*100/(#REF!+#REF!+T76+X76+AB76+AF76+AJ76+AN76+AR76+AV76+AZ76+BD76)</f>
        <v>#REF!</v>
      </c>
      <c r="BG76" s="16" t="e">
        <f>#REF!+#REF!+T76+X76+AB76+AF76</f>
        <v>#REF!</v>
      </c>
      <c r="BH76" s="16" t="e">
        <f>#REF!+#REF!+U76+Y76+AC76+AG76</f>
        <v>#REF!</v>
      </c>
    </row>
    <row r="77" spans="1:60" ht="60.75" customHeight="1">
      <c r="A77" s="339"/>
      <c r="B77" s="339"/>
      <c r="C77" s="70" t="s">
        <v>52</v>
      </c>
      <c r="D77" s="170" t="s">
        <v>305</v>
      </c>
      <c r="E77" s="170" t="s">
        <v>416</v>
      </c>
      <c r="F77" s="33">
        <v>1</v>
      </c>
      <c r="G77" s="13">
        <v>1000</v>
      </c>
      <c r="H77" s="76">
        <f t="shared" si="24"/>
        <v>11270.7</v>
      </c>
      <c r="I77" s="143">
        <v>10998.7</v>
      </c>
      <c r="J77" s="143">
        <v>272</v>
      </c>
      <c r="K77" s="143">
        <v>0</v>
      </c>
      <c r="L77" s="143">
        <f t="shared" si="25"/>
        <v>11270.7</v>
      </c>
      <c r="M77" s="23">
        <f t="shared" si="23"/>
        <v>6681.900000000001</v>
      </c>
      <c r="N77" s="193">
        <v>6510.8</v>
      </c>
      <c r="O77" s="328">
        <v>171.1</v>
      </c>
      <c r="P77" s="328">
        <v>0</v>
      </c>
      <c r="Q77" s="193">
        <f>O77+N77</f>
        <v>6681.900000000001</v>
      </c>
      <c r="R77" s="297">
        <v>886</v>
      </c>
      <c r="S77" s="31"/>
      <c r="T77" s="19"/>
      <c r="U77" s="19"/>
      <c r="V77" s="51" t="e">
        <f>(#REF!+#REF!+U77)*100/(#REF!+#REF!+T77)</f>
        <v>#REF!</v>
      </c>
      <c r="W77" s="54"/>
      <c r="X77" s="19"/>
      <c r="Y77" s="19"/>
      <c r="Z77" s="51" t="e">
        <f>(#REF!+#REF!+U77+Y77)*100/(#REF!+#REF!+T77+X77)</f>
        <v>#REF!</v>
      </c>
      <c r="AA77" s="94"/>
      <c r="AB77" s="19"/>
      <c r="AC77" s="94"/>
      <c r="AD77" s="51" t="e">
        <f>(#REF!+#REF!+U77+Y77+AC77)*100/(#REF!+#REF!+T77+X77+AB77)</f>
        <v>#REF!</v>
      </c>
      <c r="AE77" s="94"/>
      <c r="AF77" s="94"/>
      <c r="AG77" s="94"/>
      <c r="AH77" s="51" t="e">
        <f>(#REF!+#REF!+U77+Y77+AC77+AG77)*100/(#REF!+#REF!+T77+X77+AB77+AF77)</f>
        <v>#REF!</v>
      </c>
      <c r="AI77" s="94"/>
      <c r="AJ77" s="19"/>
      <c r="AK77" s="19"/>
      <c r="AL77" s="19" t="e">
        <f>(#REF!+#REF!+U77+Y77+AC77+AG77+AK77)*100/(#REF!+#REF!+T77+X77+AB77+AF77+AJ77)</f>
        <v>#REF!</v>
      </c>
      <c r="AM77" s="104"/>
      <c r="AN77" s="103"/>
      <c r="AO77" s="104"/>
      <c r="AP77" s="19" t="e">
        <f>(#REF!+#REF!+U77+Y77+AC77+AG77+AK77+AO77)*100/(#REF!+#REF!+T77+X77+AB77+AF77+AJ77+AN77)</f>
        <v>#REF!</v>
      </c>
      <c r="AQ77" s="48"/>
      <c r="AR77" s="108"/>
      <c r="AS77" s="108"/>
      <c r="AT77" s="51" t="e">
        <f>(#REF!+#REF!+U77+Y77+AC77+AG77+AK77+AO77+AS77)*100/(#REF!+#REF!+T77+X77+AB77+AF77+AJ77+AN77+AR77)</f>
        <v>#REF!</v>
      </c>
      <c r="AU77" s="110"/>
      <c r="AV77" s="110"/>
      <c r="AW77" s="110"/>
      <c r="AX77" s="51" t="e">
        <f>(#REF!+#REF!+U77+Y77+AC77+AG77+AK77+AO77+AS77+AW77)*100/(#REF!+#REF!+T77+X77+AB77+AF77+AJ77+AN77+AR77+AV77)</f>
        <v>#REF!</v>
      </c>
      <c r="AY77" s="110"/>
      <c r="AZ77" s="110"/>
      <c r="BA77" s="110"/>
      <c r="BB77" s="51" t="e">
        <f>(#REF!+#REF!+U77+Y77+AC77+AG77+AK77+AO77+AS77+AW77+BA77)*100/(#REF!+#REF!+T77+X77+AB77+AF77+AJ77+AN77+AR77+AV77+AZ77)</f>
        <v>#REF!</v>
      </c>
      <c r="BC77" s="124"/>
      <c r="BD77" s="124"/>
      <c r="BE77" s="124"/>
      <c r="BF77" s="51" t="e">
        <f>(#REF!+#REF!+U77+Y77+AC77+AG77+AK77+AO77+AS77+AW77+BA77+BE77)*100/(#REF!+#REF!+T77+X77+AB77+AF77+AJ77+AN77+AR77+AV77+AZ77+BD77)</f>
        <v>#REF!</v>
      </c>
      <c r="BG77" s="16" t="e">
        <f>#REF!+#REF!+T77+X77+AB77+AF77</f>
        <v>#REF!</v>
      </c>
      <c r="BH77" s="16" t="e">
        <f>#REF!+#REF!+U77+Y77+AC77+AG77</f>
        <v>#REF!</v>
      </c>
    </row>
    <row r="78" spans="1:60" ht="30.75" customHeight="1">
      <c r="A78" s="339"/>
      <c r="B78" s="339"/>
      <c r="C78" s="390" t="s">
        <v>419</v>
      </c>
      <c r="D78" s="170" t="s">
        <v>524</v>
      </c>
      <c r="E78" s="354" t="s">
        <v>420</v>
      </c>
      <c r="F78" s="428" t="s">
        <v>560</v>
      </c>
      <c r="G78" s="367">
        <v>178</v>
      </c>
      <c r="H78" s="76">
        <f>L78</f>
        <v>480.5</v>
      </c>
      <c r="I78" s="226">
        <v>480.5</v>
      </c>
      <c r="J78" s="226">
        <v>0</v>
      </c>
      <c r="K78" s="226">
        <v>0</v>
      </c>
      <c r="L78" s="226">
        <f>I78+J78</f>
        <v>480.5</v>
      </c>
      <c r="M78" s="214">
        <f t="shared" si="23"/>
        <v>340</v>
      </c>
      <c r="N78" s="227">
        <v>340</v>
      </c>
      <c r="O78" s="227">
        <v>0</v>
      </c>
      <c r="P78" s="227">
        <v>0</v>
      </c>
      <c r="Q78" s="193">
        <f>N78+O78+P78</f>
        <v>340</v>
      </c>
      <c r="R78" s="365">
        <v>234</v>
      </c>
      <c r="S78" s="378"/>
      <c r="T78" s="103"/>
      <c r="U78" s="103"/>
      <c r="V78" s="51" t="e">
        <f>(#REF!+#REF!+U78)*100/(#REF!+#REF!+T78)</f>
        <v>#REF!</v>
      </c>
      <c r="W78" s="373"/>
      <c r="X78" s="103"/>
      <c r="Y78" s="103"/>
      <c r="Z78" s="51" t="e">
        <f>(#REF!+#REF!+U78+Y78)*100/(#REF!+#REF!+T78+X78)</f>
        <v>#REF!</v>
      </c>
      <c r="AA78" s="373"/>
      <c r="AB78" s="103"/>
      <c r="AC78" s="127"/>
      <c r="AD78" s="51" t="e">
        <f>(#REF!+#REF!+U78+Y78+AC78)*100/(#REF!+#REF!+T78+X78+AB78)</f>
        <v>#REF!</v>
      </c>
      <c r="AE78" s="373"/>
      <c r="AF78" s="127"/>
      <c r="AG78" s="127"/>
      <c r="AH78" s="51" t="e">
        <f>(#REF!+#REF!+U78+Y78+AC78+AG78)*100/(#REF!+#REF!+T78+X78+AB78+AF78)</f>
        <v>#REF!</v>
      </c>
      <c r="AI78" s="373"/>
      <c r="AJ78" s="103"/>
      <c r="AK78" s="103"/>
      <c r="AL78" s="103" t="e">
        <f>(#REF!+#REF!+U78+Y78+AC78+AG78+AK78)*100/(#REF!+#REF!+T78+X78+AB78+AF78+AJ78)</f>
        <v>#REF!</v>
      </c>
      <c r="AM78" s="373"/>
      <c r="AN78" s="103"/>
      <c r="AO78" s="127"/>
      <c r="AP78" s="103" t="e">
        <f>(#REF!+#REF!+U78+Y78+AC78+AG78+AK78+AO78)*100/(#REF!+#REF!+T78+X78+AB78+AF78+AJ78+AN78)</f>
        <v>#REF!</v>
      </c>
      <c r="AQ78" s="383"/>
      <c r="AR78" s="127"/>
      <c r="AS78" s="127"/>
      <c r="AT78" s="51" t="e">
        <f>(#REF!+#REF!+U78+Y78+AC78+AG78+AK78+AO78+AS78)*100/(#REF!+#REF!+T78+X78+AB78+AF78+AJ78+AN78+AR78)</f>
        <v>#REF!</v>
      </c>
      <c r="AU78" s="373"/>
      <c r="AV78" s="127"/>
      <c r="AW78" s="127"/>
      <c r="AX78" s="51" t="e">
        <f>(#REF!+#REF!+U78+Y78+AC78+AG78+AK78+AO78+AS78+AW78)*100/(#REF!+#REF!+T78+X78+AB78+AF78+AJ78+AN78+AR78+AV78)</f>
        <v>#REF!</v>
      </c>
      <c r="AY78" s="373"/>
      <c r="AZ78" s="127"/>
      <c r="BA78" s="127"/>
      <c r="BB78" s="51" t="e">
        <f>(#REF!+#REF!+U78+Y78+AC78+AG78+AK78+AO78+AS78+AW78+BA78)*100/(#REF!+#REF!+T78+X78+AB78+AF78+AJ78+AN78+AR78+AV78+AZ78)</f>
        <v>#REF!</v>
      </c>
      <c r="BC78" s="373"/>
      <c r="BD78" s="127"/>
      <c r="BE78" s="127"/>
      <c r="BF78" s="51" t="e">
        <f>(#REF!+#REF!+U78+Y78+AC78+AG78+AK78+AO78+AS78+AW78+BA78+BE78)*100/(#REF!+#REF!+T78+X78+AB78+AF78+AJ78+AN78+AR78+AV78+AZ78+BD78)</f>
        <v>#REF!</v>
      </c>
      <c r="BG78" s="16" t="e">
        <f>#REF!+#REF!+T78+X78+AB78+AF78</f>
        <v>#REF!</v>
      </c>
      <c r="BH78" s="16" t="e">
        <f>#REF!+#REF!+U78+Y78+AC78+AG78</f>
        <v>#REF!</v>
      </c>
    </row>
    <row r="79" spans="1:60" ht="30.75" customHeight="1">
      <c r="A79" s="339"/>
      <c r="B79" s="339"/>
      <c r="C79" s="391"/>
      <c r="D79" s="170" t="s">
        <v>547</v>
      </c>
      <c r="E79" s="356"/>
      <c r="F79" s="429"/>
      <c r="G79" s="368"/>
      <c r="H79" s="76">
        <f>L79</f>
        <v>191.6</v>
      </c>
      <c r="I79" s="153">
        <v>191.6</v>
      </c>
      <c r="J79" s="153">
        <v>0</v>
      </c>
      <c r="K79" s="153">
        <v>0</v>
      </c>
      <c r="L79" s="153">
        <f>I79+J79</f>
        <v>191.6</v>
      </c>
      <c r="M79" s="214">
        <f t="shared" si="23"/>
        <v>135.6</v>
      </c>
      <c r="N79" s="228">
        <v>135.6</v>
      </c>
      <c r="O79" s="228">
        <v>0</v>
      </c>
      <c r="P79" s="228">
        <v>0</v>
      </c>
      <c r="Q79" s="193">
        <f>N79+O79+P79</f>
        <v>135.6</v>
      </c>
      <c r="R79" s="366"/>
      <c r="S79" s="379"/>
      <c r="T79" s="103"/>
      <c r="U79" s="103"/>
      <c r="V79" s="51" t="e">
        <f>(#REF!+#REF!+U79)*100/(#REF!+#REF!+T79)</f>
        <v>#REF!</v>
      </c>
      <c r="W79" s="374"/>
      <c r="X79" s="103"/>
      <c r="Y79" s="103"/>
      <c r="Z79" s="51" t="e">
        <f>(#REF!+#REF!+U79+Y79)*100/(#REF!+#REF!+T79+X79)</f>
        <v>#REF!</v>
      </c>
      <c r="AA79" s="374"/>
      <c r="AB79" s="103"/>
      <c r="AC79" s="127"/>
      <c r="AD79" s="51" t="e">
        <f>(#REF!+#REF!+U79+Y79+AC79)*100/(#REF!+#REF!+T79+X79+AB79)</f>
        <v>#REF!</v>
      </c>
      <c r="AE79" s="374"/>
      <c r="AF79" s="127"/>
      <c r="AG79" s="127"/>
      <c r="AH79" s="51" t="e">
        <f>(#REF!+#REF!+U79+Y79+AC79+AG79)*100/(#REF!+#REF!+T79+X79+AB79+AF79)</f>
        <v>#REF!</v>
      </c>
      <c r="AI79" s="374"/>
      <c r="AJ79" s="103"/>
      <c r="AK79" s="103"/>
      <c r="AL79" s="103" t="e">
        <f>(#REF!+#REF!+U79+Y79+AC79+AG79+AK79)*100/(#REF!+#REF!+T79+X79+AB79+AF79+AJ79)</f>
        <v>#REF!</v>
      </c>
      <c r="AM79" s="374"/>
      <c r="AN79" s="103"/>
      <c r="AO79" s="127"/>
      <c r="AP79" s="103" t="e">
        <f>(#REF!+#REF!+U79+Y79+AC79+AG79+AK79+AO79)*100/(#REF!+#REF!+T79+X79+AB79+AF79+AJ79+AN79)</f>
        <v>#REF!</v>
      </c>
      <c r="AQ79" s="384"/>
      <c r="AR79" s="127"/>
      <c r="AS79" s="127"/>
      <c r="AT79" s="51" t="e">
        <f>(#REF!+#REF!+U79+Y79+AC79+AG79+AK79+AO79+AS79)*100/(#REF!+#REF!+T79+X79+AB79+AF79+AJ79+AN79+AR79)</f>
        <v>#REF!</v>
      </c>
      <c r="AU79" s="374"/>
      <c r="AV79" s="127"/>
      <c r="AW79" s="127"/>
      <c r="AX79" s="51" t="e">
        <f>(#REF!+#REF!+U79+Y79+AC79+AG79+AK79+AO79+AS79+AW79)*100/(#REF!+#REF!+T79+X79+AB79+AF79+AJ79+AN79+AR79+AV79)</f>
        <v>#REF!</v>
      </c>
      <c r="AY79" s="374"/>
      <c r="AZ79" s="127"/>
      <c r="BA79" s="127"/>
      <c r="BB79" s="51" t="e">
        <f>(#REF!+#REF!+U79+Y79+AC79+AG79+AK79+AO79+AS79+AW79+BA79)*100/(#REF!+#REF!+T79+X79+AB79+AF79+AJ79+AN79+AR79+AV79+AZ79)</f>
        <v>#REF!</v>
      </c>
      <c r="BC79" s="374"/>
      <c r="BD79" s="127"/>
      <c r="BE79" s="127"/>
      <c r="BF79" s="51" t="e">
        <f>(#REF!+#REF!+U79+Y79+AC79+AG79+AK79+AO79+AS79+AW79+BA79+BE79)*100/(#REF!+#REF!+T79+X79+AB79+AF79+AJ79+AN79+AR79+AV79+AZ79+BD79)</f>
        <v>#REF!</v>
      </c>
      <c r="BG79" s="16" t="e">
        <f>#REF!+#REF!+T79+X79+AB79+AF79</f>
        <v>#REF!</v>
      </c>
      <c r="BH79" s="16" t="e">
        <f>#REF!+#REF!+U79+Y79+AC79+AG79</f>
        <v>#REF!</v>
      </c>
    </row>
    <row r="80" spans="1:60" ht="60" customHeight="1">
      <c r="A80" s="339"/>
      <c r="B80" s="339"/>
      <c r="C80" s="70" t="s">
        <v>354</v>
      </c>
      <c r="D80" s="170" t="s">
        <v>355</v>
      </c>
      <c r="E80" s="170" t="s">
        <v>429</v>
      </c>
      <c r="F80" s="33" t="s">
        <v>654</v>
      </c>
      <c r="G80" s="13">
        <v>11500</v>
      </c>
      <c r="H80" s="76">
        <f>L80</f>
        <v>4478.3</v>
      </c>
      <c r="I80" s="143">
        <v>0</v>
      </c>
      <c r="J80" s="143">
        <v>0</v>
      </c>
      <c r="K80" s="143">
        <v>4478.3</v>
      </c>
      <c r="L80" s="143">
        <f>SUM(I80:K80)</f>
        <v>4478.3</v>
      </c>
      <c r="M80" s="300">
        <f t="shared" si="23"/>
        <v>3382.6</v>
      </c>
      <c r="N80" s="295">
        <v>0</v>
      </c>
      <c r="O80" s="295">
        <v>0</v>
      </c>
      <c r="P80" s="295">
        <v>3382.6</v>
      </c>
      <c r="Q80" s="193">
        <f>N80+O80+P80</f>
        <v>3382.6</v>
      </c>
      <c r="R80" s="297">
        <v>11340</v>
      </c>
      <c r="S80" s="31"/>
      <c r="T80" s="19"/>
      <c r="U80" s="19"/>
      <c r="V80" s="51" t="e">
        <f>(#REF!+#REF!+U80)*100/(#REF!+#REF!+T80)</f>
        <v>#REF!</v>
      </c>
      <c r="W80" s="94"/>
      <c r="X80" s="19"/>
      <c r="Y80" s="19"/>
      <c r="Z80" s="51" t="e">
        <f>(#REF!+#REF!+U80+Y80)*100/(#REF!+#REF!+T80+X80)</f>
        <v>#REF!</v>
      </c>
      <c r="AA80" s="94"/>
      <c r="AB80" s="19"/>
      <c r="AC80" s="94"/>
      <c r="AD80" s="51" t="e">
        <f>(#REF!+#REF!+U80+Y80+AC80)*100/(#REF!+#REF!+T80+X80+AB80)</f>
        <v>#REF!</v>
      </c>
      <c r="AE80" s="94"/>
      <c r="AF80" s="94"/>
      <c r="AG80" s="94"/>
      <c r="AH80" s="51" t="e">
        <f>(#REF!+#REF!+U80+Y80+AC80+AG80)*100/(#REF!+#REF!+T80+X80+AB80+AF80)</f>
        <v>#REF!</v>
      </c>
      <c r="AI80" s="94"/>
      <c r="AJ80" s="19"/>
      <c r="AK80" s="19"/>
      <c r="AL80" s="19" t="e">
        <f>(#REF!+#REF!+U80+Y80+AC80+AG80+AK80)*100/(#REF!+#REF!+T80+X80+AB80+AF80+AJ80)</f>
        <v>#REF!</v>
      </c>
      <c r="AM80" s="104"/>
      <c r="AN80" s="103"/>
      <c r="AO80" s="104"/>
      <c r="AP80" s="19" t="e">
        <f>(#REF!+#REF!+U80+Y80+AC80+AG80+AK80+AO80)*100/(#REF!+#REF!+T80+X80+AB80+AF80+AJ80+AN80)</f>
        <v>#REF!</v>
      </c>
      <c r="AQ80" s="94"/>
      <c r="AR80" s="94"/>
      <c r="AS80" s="94"/>
      <c r="AT80" s="51" t="e">
        <f>(#REF!+#REF!+U80+Y80+AC80+AG80+AK80+AO80+AS80)*100/(#REF!+#REF!+T80+X80+AB80+AF80+AJ80+AN80+AR80)</f>
        <v>#REF!</v>
      </c>
      <c r="AU80" s="94"/>
      <c r="AV80" s="94"/>
      <c r="AW80" s="94"/>
      <c r="AX80" s="51" t="e">
        <f>(#REF!+#REF!+U80+Y80+AC80+AG80+AK80+AO80+AS80+AW80)*100/(#REF!+#REF!+T80+X80+AB80+AF80+AJ80+AN80+AR80+AV80)</f>
        <v>#REF!</v>
      </c>
      <c r="AY80" s="94"/>
      <c r="AZ80" s="94"/>
      <c r="BA80" s="94"/>
      <c r="BB80" s="51" t="e">
        <f>(#REF!+#REF!+U80+Y80+AC80+AG80+AK80+AO80+AS80+AW80+BA80)*100/(#REF!+#REF!+T80+X80+AB80+AF80+AJ80+AN80+AR80+AV80+AZ80)</f>
        <v>#REF!</v>
      </c>
      <c r="BC80" s="94"/>
      <c r="BD80" s="94"/>
      <c r="BE80" s="94"/>
      <c r="BF80" s="51" t="e">
        <f>(#REF!+#REF!+U80+Y80+AC80+AG80+AK80+AO80+AS80+AW80+BA80+BE80)*100/(#REF!+#REF!+T80+X80+AB80+AF80+AJ80+AN80+AR80+AV80+AZ80+BD80)</f>
        <v>#REF!</v>
      </c>
      <c r="BG80" s="16" t="e">
        <f>#REF!+#REF!+T80+X80+AB80+AF80</f>
        <v>#REF!</v>
      </c>
      <c r="BH80" s="16" t="e">
        <f>#REF!+#REF!+U80+Y80+AC80+AG80</f>
        <v>#REF!</v>
      </c>
    </row>
    <row r="81" spans="1:60" ht="60" customHeight="1">
      <c r="A81" s="339"/>
      <c r="B81" s="339"/>
      <c r="C81" s="70" t="s">
        <v>519</v>
      </c>
      <c r="D81" s="170" t="s">
        <v>521</v>
      </c>
      <c r="E81" s="170" t="s">
        <v>520</v>
      </c>
      <c r="F81" s="33">
        <v>30</v>
      </c>
      <c r="G81" s="13">
        <v>43</v>
      </c>
      <c r="H81" s="76">
        <f>L81</f>
        <v>1200</v>
      </c>
      <c r="I81" s="143">
        <v>1200</v>
      </c>
      <c r="J81" s="143">
        <v>0</v>
      </c>
      <c r="K81" s="143">
        <v>0</v>
      </c>
      <c r="L81" s="143">
        <f>I81+J81+K81</f>
        <v>1200</v>
      </c>
      <c r="M81" s="23">
        <f t="shared" si="23"/>
        <v>0</v>
      </c>
      <c r="N81" s="295">
        <v>0</v>
      </c>
      <c r="O81" s="295">
        <v>0</v>
      </c>
      <c r="P81" s="295">
        <v>0</v>
      </c>
      <c r="Q81" s="193">
        <f>O81+N81</f>
        <v>0</v>
      </c>
      <c r="R81" s="297">
        <v>0</v>
      </c>
      <c r="S81" s="140"/>
      <c r="T81" s="141"/>
      <c r="U81" s="141"/>
      <c r="V81" s="51" t="e">
        <f>(#REF!+#REF!+U81)*100/(#REF!+#REF!+T81)</f>
        <v>#REF!</v>
      </c>
      <c r="W81" s="127"/>
      <c r="X81" s="141"/>
      <c r="Y81" s="141"/>
      <c r="Z81" s="51" t="e">
        <f>(#REF!+#REF!+U81+Y81)*100/(#REF!+#REF!+T81+X81)</f>
        <v>#REF!</v>
      </c>
      <c r="AA81" s="127"/>
      <c r="AB81" s="141"/>
      <c r="AC81" s="127"/>
      <c r="AD81" s="51" t="e">
        <f>(#REF!+#REF!+U81+Y81+AC81)*100/(#REF!+#REF!+T81+X81+AB81)</f>
        <v>#REF!</v>
      </c>
      <c r="AE81" s="127"/>
      <c r="AF81" s="127"/>
      <c r="AG81" s="127"/>
      <c r="AH81" s="51" t="e">
        <f>(#REF!+#REF!+U81+Y81+AC81+AG81)*100/(#REF!+#REF!+T81+X81+AB81+AF81)</f>
        <v>#REF!</v>
      </c>
      <c r="AI81" s="127"/>
      <c r="AJ81" s="141"/>
      <c r="AK81" s="141"/>
      <c r="AL81" s="141" t="e">
        <f>(#REF!+#REF!+U81+Y81+AC81+AG81+AK81)*100/(#REF!+#REF!+T81+X81+AB81+AF81+AJ81)</f>
        <v>#REF!</v>
      </c>
      <c r="AM81" s="127"/>
      <c r="AN81" s="141"/>
      <c r="AO81" s="127"/>
      <c r="AP81" s="141" t="e">
        <f>(#REF!+#REF!+U81+Y81+AC81+AG81+AK81+AO81)*100/(#REF!+#REF!+T81+X81+AB81+AF81+AJ81+AN81)</f>
        <v>#REF!</v>
      </c>
      <c r="AQ81" s="127"/>
      <c r="AR81" s="127"/>
      <c r="AS81" s="127"/>
      <c r="AT81" s="51" t="e">
        <f>(#REF!+#REF!+U81+Y81+AC81+AG81+AK81+AO81+AS81)*100/(#REF!+#REF!+T81+X81+AB81+AF81+AJ81+AN81+AR81)</f>
        <v>#REF!</v>
      </c>
      <c r="AU81" s="127"/>
      <c r="AV81" s="127"/>
      <c r="AW81" s="127"/>
      <c r="AX81" s="51" t="e">
        <f>(#REF!+#REF!+U81+Y81+AC81+AG81+AK81+AO81+AS81+AW81)*100/(#REF!+#REF!+T81+X81+AB81+AF81+AJ81+AN81+AR81+AV81)</f>
        <v>#REF!</v>
      </c>
      <c r="AY81" s="127"/>
      <c r="AZ81" s="127"/>
      <c r="BA81" s="127"/>
      <c r="BB81" s="51" t="e">
        <f>(#REF!+#REF!+U81+Y81+AC81+AG81+AK81+AO81+AS81+AW81+BA81)*100/(#REF!+#REF!+T81+X81+AB81+AF81+AJ81+AN81+AR81+AV81+AZ81)</f>
        <v>#REF!</v>
      </c>
      <c r="BC81" s="127"/>
      <c r="BD81" s="127"/>
      <c r="BE81" s="127"/>
      <c r="BF81" s="51" t="e">
        <f>(#REF!+#REF!+U81+Y81+AC81+AG81+AK81+AO81+AS81+AW81+BA81+BE81)*100/(#REF!+#REF!+T81+X81+AB81+AF81+AJ81+AN81+AR81+AV81+AZ81+BD81)</f>
        <v>#REF!</v>
      </c>
      <c r="BG81" s="16" t="e">
        <f>#REF!+#REF!+T81+X81+AB81+AF81</f>
        <v>#REF!</v>
      </c>
      <c r="BH81" s="16" t="e">
        <f>#REF!+#REF!+U81+Y81+AC81+AG81</f>
        <v>#REF!</v>
      </c>
    </row>
    <row r="82" spans="1:60" ht="60" customHeight="1">
      <c r="A82" s="339"/>
      <c r="B82" s="339"/>
      <c r="C82" s="70" t="s">
        <v>469</v>
      </c>
      <c r="D82" s="170" t="s">
        <v>470</v>
      </c>
      <c r="E82" s="170" t="s">
        <v>471</v>
      </c>
      <c r="F82" s="33">
        <v>50</v>
      </c>
      <c r="G82" s="13">
        <v>11</v>
      </c>
      <c r="H82" s="76">
        <f t="shared" si="24"/>
        <v>1109.5</v>
      </c>
      <c r="I82" s="143">
        <v>1047</v>
      </c>
      <c r="J82" s="143">
        <v>62.5</v>
      </c>
      <c r="K82" s="143">
        <v>0</v>
      </c>
      <c r="L82" s="143">
        <f>I82+J82</f>
        <v>1109.5</v>
      </c>
      <c r="M82" s="23">
        <f t="shared" si="23"/>
        <v>556.9</v>
      </c>
      <c r="N82" s="193">
        <v>546.9</v>
      </c>
      <c r="O82" s="295">
        <v>10</v>
      </c>
      <c r="P82" s="295">
        <v>0</v>
      </c>
      <c r="Q82" s="193">
        <f>O82+N82</f>
        <v>556.9</v>
      </c>
      <c r="R82" s="297">
        <v>11</v>
      </c>
      <c r="S82" s="31"/>
      <c r="T82" s="103"/>
      <c r="U82" s="103"/>
      <c r="V82" s="51" t="e">
        <f>(#REF!+#REF!+U82)*100/(#REF!+#REF!+T82)</f>
        <v>#REF!</v>
      </c>
      <c r="W82" s="127"/>
      <c r="X82" s="103"/>
      <c r="Y82" s="103"/>
      <c r="Z82" s="51" t="e">
        <f>(#REF!+#REF!+U82+Y82)*100/(#REF!+#REF!+T82+X82)</f>
        <v>#REF!</v>
      </c>
      <c r="AA82" s="127"/>
      <c r="AB82" s="103"/>
      <c r="AC82" s="127"/>
      <c r="AD82" s="51" t="e">
        <f>(#REF!+#REF!+U82+Y82+AC82)*100/(#REF!+#REF!+T82+X82+AB82)</f>
        <v>#REF!</v>
      </c>
      <c r="AE82" s="127"/>
      <c r="AF82" s="127"/>
      <c r="AG82" s="127"/>
      <c r="AH82" s="51" t="e">
        <f>(#REF!+#REF!+U82+Y82+AC82+AG82)*100/(#REF!+#REF!+T82+X82+AB82+AF82)</f>
        <v>#REF!</v>
      </c>
      <c r="AI82" s="127"/>
      <c r="AJ82" s="103"/>
      <c r="AK82" s="103"/>
      <c r="AL82" s="103" t="e">
        <f>(#REF!+#REF!+U82+Y82+AC82+AG82+AK82)*100/(#REF!+#REF!+T82+X82+AB82+AF82+AJ82)</f>
        <v>#REF!</v>
      </c>
      <c r="AM82" s="127"/>
      <c r="AN82" s="103"/>
      <c r="AO82" s="127"/>
      <c r="AP82" s="103" t="e">
        <f>(#REF!+#REF!+U82+Y82+AC82+AG82+AK82+AO82)*100/(#REF!+#REF!+T82+X82+AB82+AF82+AJ82+AN82)</f>
        <v>#REF!</v>
      </c>
      <c r="AQ82" s="127"/>
      <c r="AR82" s="127"/>
      <c r="AS82" s="127"/>
      <c r="AT82" s="51" t="e">
        <f>(#REF!+#REF!+U82+Y82+AC82+AG82+AK82+AO82+AS82)*100/(#REF!+#REF!+T82+X82+AB82+AF82+AJ82+AN82+AR82)</f>
        <v>#REF!</v>
      </c>
      <c r="AU82" s="127"/>
      <c r="AV82" s="127"/>
      <c r="AW82" s="127"/>
      <c r="AX82" s="51" t="e">
        <f>(#REF!+#REF!+U82+Y82+AC82+AG82+AK82+AO82+AS82+AW82)*100/(#REF!+#REF!+T82+X82+AB82+AF82+AJ82+AN82+AR82+AV82)</f>
        <v>#REF!</v>
      </c>
      <c r="AY82" s="127"/>
      <c r="AZ82" s="127"/>
      <c r="BA82" s="127"/>
      <c r="BB82" s="51" t="e">
        <f>(#REF!+#REF!+U82+Y82+AC82+AG82+AK82+AO82+AS82+AW82+BA82)*100/(#REF!+#REF!+T82+X82+AB82+AF82+AJ82+AN82+AR82+AV82+AZ82)</f>
        <v>#REF!</v>
      </c>
      <c r="BC82" s="127"/>
      <c r="BD82" s="127"/>
      <c r="BE82" s="127"/>
      <c r="BF82" s="51" t="e">
        <f>(#REF!+#REF!+U82+Y82+AC82+AG82+AK82+AO82+AS82+AW82+BA82+BE82)*100/(#REF!+#REF!+T82+X82+AB82+AF82+AJ82+AN82+AR82+AV82+AZ82+BD82)</f>
        <v>#REF!</v>
      </c>
      <c r="BG82" s="16" t="e">
        <f>#REF!+#REF!+T82+X82+AB82+AF82</f>
        <v>#REF!</v>
      </c>
      <c r="BH82" s="16" t="e">
        <f>#REF!+#REF!+U82+Y82+AC82+AG82</f>
        <v>#REF!</v>
      </c>
    </row>
    <row r="83" spans="1:61" s="282" customFormat="1" ht="60" customHeight="1">
      <c r="A83" s="340"/>
      <c r="B83" s="340"/>
      <c r="C83" s="70" t="s">
        <v>702</v>
      </c>
      <c r="D83" s="170" t="s">
        <v>470</v>
      </c>
      <c r="E83" s="170" t="s">
        <v>703</v>
      </c>
      <c r="F83" s="281"/>
      <c r="G83" s="280"/>
      <c r="H83" s="76">
        <f t="shared" si="24"/>
        <v>121.4</v>
      </c>
      <c r="I83" s="143">
        <v>120</v>
      </c>
      <c r="J83" s="143">
        <v>1.4</v>
      </c>
      <c r="K83" s="143">
        <v>0</v>
      </c>
      <c r="L83" s="143">
        <f>I83+J83</f>
        <v>121.4</v>
      </c>
      <c r="M83" s="310">
        <f t="shared" si="23"/>
        <v>0</v>
      </c>
      <c r="N83" s="193">
        <v>0</v>
      </c>
      <c r="O83" s="310">
        <v>0</v>
      </c>
      <c r="P83" s="310">
        <v>0</v>
      </c>
      <c r="Q83" s="193">
        <f>O83+N83</f>
        <v>0</v>
      </c>
      <c r="R83" s="297">
        <v>0</v>
      </c>
      <c r="S83" s="140"/>
      <c r="T83" s="141"/>
      <c r="U83" s="141"/>
      <c r="V83" s="51"/>
      <c r="W83" s="127"/>
      <c r="X83" s="141"/>
      <c r="Y83" s="141"/>
      <c r="Z83" s="51"/>
      <c r="AA83" s="127"/>
      <c r="AB83" s="141"/>
      <c r="AC83" s="127"/>
      <c r="AD83" s="51"/>
      <c r="AE83" s="127"/>
      <c r="AF83" s="127"/>
      <c r="AG83" s="127"/>
      <c r="AH83" s="51"/>
      <c r="AI83" s="127"/>
      <c r="AJ83" s="141"/>
      <c r="AK83" s="141"/>
      <c r="AL83" s="141"/>
      <c r="AM83" s="127"/>
      <c r="AN83" s="141"/>
      <c r="AO83" s="127"/>
      <c r="AP83" s="141"/>
      <c r="AQ83" s="127"/>
      <c r="AR83" s="127"/>
      <c r="AS83" s="127"/>
      <c r="AT83" s="51"/>
      <c r="AU83" s="127"/>
      <c r="AV83" s="127"/>
      <c r="AW83" s="127"/>
      <c r="AX83" s="51"/>
      <c r="AY83" s="127"/>
      <c r="AZ83" s="127"/>
      <c r="BA83" s="127"/>
      <c r="BB83" s="51"/>
      <c r="BC83" s="127"/>
      <c r="BD83" s="127"/>
      <c r="BE83" s="127"/>
      <c r="BF83" s="51"/>
      <c r="BG83" s="16"/>
      <c r="BH83" s="16"/>
      <c r="BI83" s="298"/>
    </row>
    <row r="84" spans="1:61" s="266" customFormat="1" ht="20.25" customHeight="1">
      <c r="A84" s="236"/>
      <c r="B84" s="235" t="s">
        <v>344</v>
      </c>
      <c r="C84" s="261"/>
      <c r="D84" s="244"/>
      <c r="E84" s="244"/>
      <c r="F84" s="237"/>
      <c r="G84" s="238"/>
      <c r="H84" s="244">
        <f>H83+H82+H81+H80+H79+H78+H77+H76+H75+H74+H73+H72+H71+H62+H61+H60+H59+H58+H57+H56+H55</f>
        <v>90322.29999999999</v>
      </c>
      <c r="I84" s="244">
        <f>-I83+I82+I81+I80+I79+I78+I77+I76+I75+I74+I73+I72+I71+I70+I69+I68+I63+I61+I60+I59+I58+I57+I56+I55</f>
        <v>78023.5</v>
      </c>
      <c r="J84" s="244">
        <f aca="true" t="shared" si="26" ref="J84:Q84">-J83+J82+J81+J80+J79+J78+J77+J76+J75+J74+J73+J72+J71+J70+J69+J68+J63+J61+J60+J59+J58+J57+J56+J55</f>
        <v>1524.3000000000002</v>
      </c>
      <c r="K84" s="244">
        <f t="shared" si="26"/>
        <v>10531.7</v>
      </c>
      <c r="L84" s="244">
        <f t="shared" si="26"/>
        <v>90079.5</v>
      </c>
      <c r="M84" s="244">
        <f t="shared" si="26"/>
        <v>57662.90000000001</v>
      </c>
      <c r="N84" s="244">
        <f t="shared" si="26"/>
        <v>48370.80000000001</v>
      </c>
      <c r="O84" s="244">
        <f t="shared" si="26"/>
        <v>917.5</v>
      </c>
      <c r="P84" s="244">
        <f t="shared" si="26"/>
        <v>8374.6</v>
      </c>
      <c r="Q84" s="244">
        <f t="shared" si="26"/>
        <v>57662.90000000001</v>
      </c>
      <c r="R84" s="244"/>
      <c r="S84" s="252"/>
      <c r="T84" s="252">
        <f aca="true" t="shared" si="27" ref="T84:BE84">T77+T79+T78+T76+T75+T74+T73+T72+T71+T67+T62+T61+T60+T59+T58+T57+T56+T55</f>
        <v>0</v>
      </c>
      <c r="U84" s="252">
        <f t="shared" si="27"/>
        <v>0</v>
      </c>
      <c r="V84" s="252"/>
      <c r="W84" s="252"/>
      <c r="X84" s="252">
        <f t="shared" si="27"/>
        <v>0</v>
      </c>
      <c r="Y84" s="252">
        <f t="shared" si="27"/>
        <v>0</v>
      </c>
      <c r="Z84" s="252"/>
      <c r="AA84" s="252"/>
      <c r="AB84" s="252">
        <f t="shared" si="27"/>
        <v>0</v>
      </c>
      <c r="AC84" s="252">
        <f t="shared" si="27"/>
        <v>0</v>
      </c>
      <c r="AD84" s="252"/>
      <c r="AE84" s="252"/>
      <c r="AF84" s="252">
        <f t="shared" si="27"/>
        <v>0</v>
      </c>
      <c r="AG84" s="252">
        <f t="shared" si="27"/>
        <v>0</v>
      </c>
      <c r="AH84" s="252"/>
      <c r="AI84" s="252"/>
      <c r="AJ84" s="252">
        <f t="shared" si="27"/>
        <v>0</v>
      </c>
      <c r="AK84" s="252">
        <f t="shared" si="27"/>
        <v>0</v>
      </c>
      <c r="AL84" s="252"/>
      <c r="AM84" s="252"/>
      <c r="AN84" s="252">
        <f t="shared" si="27"/>
        <v>0</v>
      </c>
      <c r="AO84" s="252">
        <f t="shared" si="27"/>
        <v>0</v>
      </c>
      <c r="AP84" s="252"/>
      <c r="AQ84" s="252"/>
      <c r="AR84" s="252">
        <f t="shared" si="27"/>
        <v>0</v>
      </c>
      <c r="AS84" s="252">
        <f t="shared" si="27"/>
        <v>0</v>
      </c>
      <c r="AT84" s="252"/>
      <c r="AU84" s="252"/>
      <c r="AV84" s="252">
        <f t="shared" si="27"/>
        <v>0</v>
      </c>
      <c r="AW84" s="252">
        <f t="shared" si="27"/>
        <v>0</v>
      </c>
      <c r="AX84" s="252"/>
      <c r="AY84" s="252"/>
      <c r="AZ84" s="252">
        <f t="shared" si="27"/>
        <v>0</v>
      </c>
      <c r="BA84" s="252">
        <f t="shared" si="27"/>
        <v>0</v>
      </c>
      <c r="BB84" s="252"/>
      <c r="BC84" s="252"/>
      <c r="BD84" s="252">
        <f t="shared" si="27"/>
        <v>0</v>
      </c>
      <c r="BE84" s="252">
        <f t="shared" si="27"/>
        <v>0</v>
      </c>
      <c r="BF84" s="252"/>
      <c r="BG84" s="90" t="e">
        <f>#REF!+#REF!+T84+X84+AB84+AF84</f>
        <v>#REF!</v>
      </c>
      <c r="BH84" s="90" t="e">
        <f>#REF!+#REF!+U84+Y84+AC84+AG84</f>
        <v>#REF!</v>
      </c>
      <c r="BI84" s="299"/>
    </row>
    <row r="85" spans="1:60" ht="40.5" customHeight="1">
      <c r="A85" s="380" t="s">
        <v>15</v>
      </c>
      <c r="B85" s="341" t="s">
        <v>53</v>
      </c>
      <c r="C85" s="70" t="s">
        <v>54</v>
      </c>
      <c r="D85" s="170" t="s">
        <v>310</v>
      </c>
      <c r="E85" s="170" t="s">
        <v>440</v>
      </c>
      <c r="F85" s="33">
        <v>30</v>
      </c>
      <c r="G85" s="13">
        <v>9</v>
      </c>
      <c r="H85" s="76">
        <f aca="true" t="shared" si="28" ref="H85:H100">L85</f>
        <v>274.6</v>
      </c>
      <c r="I85" s="145">
        <v>270</v>
      </c>
      <c r="J85" s="145">
        <v>4.6</v>
      </c>
      <c r="K85" s="145">
        <v>0</v>
      </c>
      <c r="L85" s="145">
        <f aca="true" t="shared" si="29" ref="L85:L94">J85+I85</f>
        <v>274.6</v>
      </c>
      <c r="M85" s="23">
        <f aca="true" t="shared" si="30" ref="M85:M90">Q85</f>
        <v>154</v>
      </c>
      <c r="N85" s="193">
        <v>152.3</v>
      </c>
      <c r="O85" s="328">
        <v>1.7</v>
      </c>
      <c r="P85" s="295">
        <v>0</v>
      </c>
      <c r="Q85" s="193">
        <f>O85+N85</f>
        <v>154</v>
      </c>
      <c r="R85" s="297">
        <v>3</v>
      </c>
      <c r="S85" s="31"/>
      <c r="T85" s="19"/>
      <c r="U85" s="19"/>
      <c r="V85" s="51" t="e">
        <f>(#REF!+#REF!+U85)*100/(#REF!+#REF!+T85)</f>
        <v>#REF!</v>
      </c>
      <c r="W85" s="54"/>
      <c r="X85" s="19"/>
      <c r="Y85" s="19"/>
      <c r="Z85" s="51" t="e">
        <f>(#REF!+#REF!+U85+Y85)*100/(#REF!+#REF!+T85+X85)</f>
        <v>#REF!</v>
      </c>
      <c r="AA85" s="94"/>
      <c r="AB85" s="19"/>
      <c r="AC85" s="94"/>
      <c r="AD85" s="51" t="e">
        <f>(#REF!+#REF!+U85+Y85+AC85)*100/(#REF!+#REF!+T85+X85+AB85)</f>
        <v>#REF!</v>
      </c>
      <c r="AE85" s="94"/>
      <c r="AF85" s="94"/>
      <c r="AG85" s="94"/>
      <c r="AH85" s="51" t="e">
        <f>(#REF!+#REF!+U85+Y85+AC85+AG85)*100/(#REF!+#REF!+T85+X85+AB85+AF85)</f>
        <v>#REF!</v>
      </c>
      <c r="AI85" s="94"/>
      <c r="AJ85" s="19"/>
      <c r="AK85" s="19"/>
      <c r="AL85" s="19" t="e">
        <f>(#REF!+#REF!+U85+Y85+AC85+AG85+AK85)*100/(#REF!+#REF!+T85+X85+AB85+AF85+AJ85)</f>
        <v>#REF!</v>
      </c>
      <c r="AM85" s="104"/>
      <c r="AN85" s="103"/>
      <c r="AO85" s="104"/>
      <c r="AP85" s="19" t="e">
        <f>(#REF!+#REF!+U85+Y85+AC85+AG85+AK85+AO85)*100/(#REF!+#REF!+T85+X85+AB85+AF85+AJ85+AN85)</f>
        <v>#REF!</v>
      </c>
      <c r="AQ85" s="48"/>
      <c r="AR85" s="108"/>
      <c r="AS85" s="108"/>
      <c r="AT85" s="51" t="e">
        <f>(#REF!+#REF!+U85+Y85+AC85+AG85+AK85+AO85+AS85)*100/(#REF!+#REF!+T85+X85+AB85+AF85+AJ85+AN85+AR85)</f>
        <v>#REF!</v>
      </c>
      <c r="AU85" s="110"/>
      <c r="AV85" s="110"/>
      <c r="AW85" s="110"/>
      <c r="AX85" s="51" t="e">
        <f>(#REF!+#REF!+U85+Y85+AC85+AG85+AK85+AO85+AS85+AW85)*100/(#REF!+#REF!+T85+X85+AB85+AF85+AJ85+AN85+AR85+AV85)</f>
        <v>#REF!</v>
      </c>
      <c r="AY85" s="110"/>
      <c r="AZ85" s="110"/>
      <c r="BA85" s="110"/>
      <c r="BB85" s="51" t="e">
        <f>(#REF!+#REF!+U85+Y85+AC85+AG85+AK85+AO85+AS85+AW85+BA85)*100/(#REF!+#REF!+T85+X85+AB85+AF85+AJ85+AN85+AR85+AV85+AZ85)</f>
        <v>#REF!</v>
      </c>
      <c r="BC85" s="124"/>
      <c r="BD85" s="124"/>
      <c r="BE85" s="124"/>
      <c r="BF85" s="51" t="e">
        <f>(#REF!+#REF!+U85+Y85+AC85+AG85+AK85+AO85+AS85+AW85+BA85+BE85)*100/(#REF!+#REF!+T85+X85+AB85+AF85+AJ85+AN85+AR85+AV85+AZ85+BD85)</f>
        <v>#REF!</v>
      </c>
      <c r="BG85" s="16" t="e">
        <f>#REF!+#REF!+T85+X85+AB85+AF85</f>
        <v>#REF!</v>
      </c>
      <c r="BH85" s="16" t="e">
        <f>#REF!+#REF!+U85+Y85+AC85+AG85</f>
        <v>#REF!</v>
      </c>
    </row>
    <row r="86" spans="1:60" ht="36">
      <c r="A86" s="380"/>
      <c r="B86" s="341"/>
      <c r="C86" s="70" t="s">
        <v>664</v>
      </c>
      <c r="D86" s="170" t="s">
        <v>266</v>
      </c>
      <c r="E86" s="170" t="s">
        <v>441</v>
      </c>
      <c r="F86" s="33">
        <v>10</v>
      </c>
      <c r="G86" s="13">
        <v>200</v>
      </c>
      <c r="H86" s="76">
        <f t="shared" si="28"/>
        <v>24408</v>
      </c>
      <c r="I86" s="143">
        <v>24000</v>
      </c>
      <c r="J86" s="143">
        <v>408</v>
      </c>
      <c r="K86" s="143">
        <v>0</v>
      </c>
      <c r="L86" s="143">
        <f t="shared" si="29"/>
        <v>24408</v>
      </c>
      <c r="M86" s="23">
        <f t="shared" si="30"/>
        <v>20128.5</v>
      </c>
      <c r="N86" s="193">
        <v>19810</v>
      </c>
      <c r="O86" s="328">
        <v>318.5</v>
      </c>
      <c r="P86" s="328">
        <v>0</v>
      </c>
      <c r="Q86" s="193">
        <f>O86+N86</f>
        <v>20128.5</v>
      </c>
      <c r="R86" s="297" t="s">
        <v>696</v>
      </c>
      <c r="S86" s="31"/>
      <c r="T86" s="19"/>
      <c r="U86" s="19"/>
      <c r="V86" s="51" t="e">
        <f>(#REF!+#REF!+U86)*100/(#REF!+#REF!+T86)</f>
        <v>#REF!</v>
      </c>
      <c r="W86" s="54"/>
      <c r="X86" s="19"/>
      <c r="Y86" s="19"/>
      <c r="Z86" s="51" t="e">
        <f>(#REF!+#REF!+U86+Y86)*100/(#REF!+#REF!+T86+X86)</f>
        <v>#REF!</v>
      </c>
      <c r="AA86" s="94"/>
      <c r="AB86" s="19"/>
      <c r="AC86" s="94"/>
      <c r="AD86" s="51" t="e">
        <f>(#REF!+#REF!+U86+Y86+AC86)*100/(#REF!+#REF!+T86+X86+AB86)</f>
        <v>#REF!</v>
      </c>
      <c r="AE86" s="94"/>
      <c r="AF86" s="94"/>
      <c r="AG86" s="94"/>
      <c r="AH86" s="51" t="e">
        <f>(#REF!+#REF!+U86+Y86+AC86+AG86)*100/(#REF!+#REF!+T86+X86+AB86+AF86)</f>
        <v>#REF!</v>
      </c>
      <c r="AI86" s="94"/>
      <c r="AJ86" s="19"/>
      <c r="AK86" s="19"/>
      <c r="AL86" s="19" t="e">
        <f>(#REF!+#REF!+U86+Y86+AC86+AG86+AK86)*100/(#REF!+#REF!+T86+X86+AB86+AF86+AJ86)</f>
        <v>#REF!</v>
      </c>
      <c r="AM86" s="104"/>
      <c r="AN86" s="103"/>
      <c r="AO86" s="104"/>
      <c r="AP86" s="19" t="e">
        <f>(#REF!+#REF!+U86+Y86+AC86+AG86+AK86+AO86)*100/(#REF!+#REF!+T86+X86+AB86+AF86+AJ86+AN86)</f>
        <v>#REF!</v>
      </c>
      <c r="AQ86" s="48"/>
      <c r="AR86" s="108"/>
      <c r="AS86" s="108"/>
      <c r="AT86" s="51" t="e">
        <f>(#REF!+#REF!+U86+Y86+AC86+AG86+AK86+AO86+AS86)*100/(#REF!+#REF!+T86+X86+AB86+AF86+AJ86+AN86+AR86)</f>
        <v>#REF!</v>
      </c>
      <c r="AU86" s="110"/>
      <c r="AV86" s="110"/>
      <c r="AW86" s="110"/>
      <c r="AX86" s="51" t="e">
        <f>(#REF!+#REF!+U86+Y86+AC86+AG86+AK86+AO86+AS86+AW86)*100/(#REF!+#REF!+T86+X86+AB86+AF86+AJ86+AN86+AR86+AV86)</f>
        <v>#REF!</v>
      </c>
      <c r="AY86" s="110"/>
      <c r="AZ86" s="110"/>
      <c r="BA86" s="110"/>
      <c r="BB86" s="51" t="e">
        <f>(#REF!+#REF!+U86+Y86+AC86+AG86+AK86+AO86+AS86+AW86+BA86)*100/(#REF!+#REF!+T86+X86+AB86+AF86+AJ86+AN86+AR86+AV86+AZ86)</f>
        <v>#REF!</v>
      </c>
      <c r="BC86" s="124"/>
      <c r="BD86" s="124"/>
      <c r="BE86" s="124"/>
      <c r="BF86" s="51" t="e">
        <f>(#REF!+#REF!+U86+Y86+AC86+AG86+AK86+AO86+AS86+AW86+BA86+BE86)*100/(#REF!+#REF!+T86+X86+AB86+AF86+AJ86+AN86+AR86+AV86+AZ86+BD86)</f>
        <v>#REF!</v>
      </c>
      <c r="BG86" s="16" t="e">
        <f>#REF!+#REF!+T86+X86+AB86+AF86</f>
        <v>#REF!</v>
      </c>
      <c r="BH86" s="16" t="e">
        <f>#REF!+#REF!+U86+Y86+AC86+AG86</f>
        <v>#REF!</v>
      </c>
    </row>
    <row r="87" spans="1:60" ht="46.5" customHeight="1">
      <c r="A87" s="380"/>
      <c r="B87" s="341"/>
      <c r="C87" s="70" t="s">
        <v>665</v>
      </c>
      <c r="D87" s="170" t="s">
        <v>311</v>
      </c>
      <c r="E87" s="170" t="s">
        <v>443</v>
      </c>
      <c r="F87" s="33">
        <v>50</v>
      </c>
      <c r="G87" s="13">
        <v>50</v>
      </c>
      <c r="H87" s="76">
        <f t="shared" si="28"/>
        <v>2532.5</v>
      </c>
      <c r="I87" s="143">
        <v>2500</v>
      </c>
      <c r="J87" s="143">
        <v>32.5</v>
      </c>
      <c r="K87" s="143">
        <v>0</v>
      </c>
      <c r="L87" s="143">
        <f t="shared" si="29"/>
        <v>2532.5</v>
      </c>
      <c r="M87" s="23">
        <f t="shared" si="30"/>
        <v>1657.3999999999999</v>
      </c>
      <c r="N87" s="193">
        <v>1638.1</v>
      </c>
      <c r="O87" s="328">
        <v>19.3</v>
      </c>
      <c r="P87" s="328">
        <v>0</v>
      </c>
      <c r="Q87" s="193">
        <f aca="true" t="shared" si="31" ref="Q87:Q98">O87+N87</f>
        <v>1657.3999999999999</v>
      </c>
      <c r="R87" s="330">
        <v>35</v>
      </c>
      <c r="S87" s="31"/>
      <c r="T87" s="19"/>
      <c r="U87" s="19"/>
      <c r="V87" s="51" t="e">
        <f>(#REF!+#REF!+U87)*100/(#REF!+#REF!+T87)</f>
        <v>#REF!</v>
      </c>
      <c r="W87" s="54"/>
      <c r="X87" s="19"/>
      <c r="Y87" s="19"/>
      <c r="Z87" s="51" t="e">
        <f>(#REF!+#REF!+U87+Y87)*100/(#REF!+#REF!+T87+X87)</f>
        <v>#REF!</v>
      </c>
      <c r="AA87" s="94"/>
      <c r="AB87" s="19"/>
      <c r="AC87" s="94"/>
      <c r="AD87" s="51" t="e">
        <f>(#REF!+#REF!+U87+Y87+AC87)*100/(#REF!+#REF!+T87+X87+AB87)</f>
        <v>#REF!</v>
      </c>
      <c r="AE87" s="94"/>
      <c r="AF87" s="94"/>
      <c r="AG87" s="94"/>
      <c r="AH87" s="51" t="e">
        <f>(#REF!+#REF!+U87+Y87+AC87+AG87)*100/(#REF!+#REF!+T87+X87+AB87+AF87)</f>
        <v>#REF!</v>
      </c>
      <c r="AI87" s="94"/>
      <c r="AJ87" s="19"/>
      <c r="AK87" s="19"/>
      <c r="AL87" s="19" t="e">
        <f>(#REF!+#REF!+U87+Y87+AC87+AG87+AK87)*100/(#REF!+#REF!+T87+X87+AB87+AF87+AJ87)</f>
        <v>#REF!</v>
      </c>
      <c r="AM87" s="104"/>
      <c r="AN87" s="103"/>
      <c r="AO87" s="104"/>
      <c r="AP87" s="19" t="e">
        <f>(#REF!+#REF!+U87+Y87+AC87+AG87+AK87+AO87)*100/(#REF!+#REF!+T87+X87+AB87+AF87+AJ87+AN87)</f>
        <v>#REF!</v>
      </c>
      <c r="AQ87" s="48"/>
      <c r="AR87" s="108"/>
      <c r="AS87" s="108"/>
      <c r="AT87" s="51" t="e">
        <f>(#REF!+#REF!+U87+Y87+AC87+AG87+AK87+AO87+AS87)*100/(#REF!+#REF!+T87+X87+AB87+AF87+AJ87+AN87+AR87)</f>
        <v>#REF!</v>
      </c>
      <c r="AU87" s="110"/>
      <c r="AV87" s="110"/>
      <c r="AW87" s="110"/>
      <c r="AX87" s="51" t="e">
        <f>(#REF!+#REF!+U87+Y87+AC87+AG87+AK87+AO87+AS87+AW87)*100/(#REF!+#REF!+T87+X87+AB87+AF87+AJ87+AN87+AR87+AV87)</f>
        <v>#REF!</v>
      </c>
      <c r="AY87" s="110"/>
      <c r="AZ87" s="110"/>
      <c r="BA87" s="110"/>
      <c r="BB87" s="51" t="e">
        <f>(#REF!+#REF!+U87+Y87+AC87+AG87+AK87+AO87+AS87+AW87+BA87)*100/(#REF!+#REF!+T87+X87+AB87+AF87+AJ87+AN87+AR87+AV87+AZ87)</f>
        <v>#REF!</v>
      </c>
      <c r="BC87" s="124"/>
      <c r="BD87" s="124"/>
      <c r="BE87" s="124"/>
      <c r="BF87" s="51" t="e">
        <f>(#REF!+#REF!+U87+Y87+AC87+AG87+AK87+AO87+AS87+AW87+BA87+BE87)*100/(#REF!+#REF!+T87+X87+AB87+AF87+AJ87+AN87+AR87+AV87+AZ87+BD87)</f>
        <v>#REF!</v>
      </c>
      <c r="BG87" s="16" t="e">
        <f>#REF!+#REF!+T87+X87+AB87+AF87</f>
        <v>#REF!</v>
      </c>
      <c r="BH87" s="16" t="e">
        <f>#REF!+#REF!+U87+Y87+AC87+AG87</f>
        <v>#REF!</v>
      </c>
    </row>
    <row r="88" spans="1:60" ht="60">
      <c r="A88" s="380"/>
      <c r="B88" s="341"/>
      <c r="C88" s="70" t="s">
        <v>666</v>
      </c>
      <c r="D88" s="170" t="s">
        <v>264</v>
      </c>
      <c r="E88" s="170" t="s">
        <v>444</v>
      </c>
      <c r="F88" s="33">
        <v>1.3</v>
      </c>
      <c r="G88" s="13">
        <v>1987</v>
      </c>
      <c r="H88" s="76">
        <f t="shared" si="28"/>
        <v>38001.6</v>
      </c>
      <c r="I88" s="143">
        <v>37440</v>
      </c>
      <c r="J88" s="143">
        <v>561.6</v>
      </c>
      <c r="K88" s="143">
        <v>0</v>
      </c>
      <c r="L88" s="143">
        <f t="shared" si="29"/>
        <v>38001.6</v>
      </c>
      <c r="M88" s="23">
        <f t="shared" si="30"/>
        <v>25108</v>
      </c>
      <c r="N88" s="193">
        <v>24765.5</v>
      </c>
      <c r="O88" s="328">
        <v>342.5</v>
      </c>
      <c r="P88" s="328">
        <v>0</v>
      </c>
      <c r="Q88" s="193">
        <f t="shared" si="31"/>
        <v>25108</v>
      </c>
      <c r="R88" s="329" t="s">
        <v>711</v>
      </c>
      <c r="S88" s="31"/>
      <c r="T88" s="19"/>
      <c r="U88" s="19"/>
      <c r="V88" s="51" t="e">
        <f>(#REF!+#REF!+U88)*100/(#REF!+#REF!+T88)</f>
        <v>#REF!</v>
      </c>
      <c r="W88" s="54"/>
      <c r="X88" s="19"/>
      <c r="Y88" s="19"/>
      <c r="Z88" s="51" t="e">
        <f>(#REF!+#REF!+U88+Y88)*100/(#REF!+#REF!+T88+X88)</f>
        <v>#REF!</v>
      </c>
      <c r="AA88" s="94"/>
      <c r="AB88" s="19"/>
      <c r="AC88" s="94"/>
      <c r="AD88" s="51" t="e">
        <f>(#REF!+#REF!+U88+Y88+AC88)*100/(#REF!+#REF!+T88+X88+AB88)</f>
        <v>#REF!</v>
      </c>
      <c r="AE88" s="54"/>
      <c r="AF88" s="54"/>
      <c r="AG88" s="54"/>
      <c r="AH88" s="51" t="e">
        <f>(#REF!+#REF!+U88+Y88+AC88+AG88)*100/(#REF!+#REF!+T88+X88+AB88+AF88)</f>
        <v>#REF!</v>
      </c>
      <c r="AI88" s="94"/>
      <c r="AJ88" s="19"/>
      <c r="AK88" s="19"/>
      <c r="AL88" s="19" t="e">
        <f>(#REF!+#REF!+U88+Y88+AC88+AG88+AK88)*100/(#REF!+#REF!+T88+X88+AB88+AF88+AJ88)</f>
        <v>#REF!</v>
      </c>
      <c r="AM88" s="104"/>
      <c r="AN88" s="103"/>
      <c r="AO88" s="104"/>
      <c r="AP88" s="19" t="e">
        <f>(#REF!+#REF!+U88+Y88+AC88+AG88+AK88+AO88)*100/(#REF!+#REF!+T88+X88+AB88+AF88+AJ88+AN88)</f>
        <v>#REF!</v>
      </c>
      <c r="AQ88" s="48"/>
      <c r="AR88" s="108"/>
      <c r="AS88" s="108"/>
      <c r="AT88" s="51" t="e">
        <f>(#REF!+#REF!+U88+Y88+AC88+AG88+AK88+AO88+AS88)*100/(#REF!+#REF!+T88+X88+AB88+AF88+AJ88+AN88+AR88)</f>
        <v>#REF!</v>
      </c>
      <c r="AU88" s="110"/>
      <c r="AV88" s="110"/>
      <c r="AW88" s="110"/>
      <c r="AX88" s="51" t="e">
        <f>(#REF!+#REF!+U88+Y88+AC88+AG88+AK88+AO88+AS88+AW88)*100/(#REF!+#REF!+T88+X88+AB88+AF88+AJ88+AN88+AR88+AV88)</f>
        <v>#REF!</v>
      </c>
      <c r="AY88" s="110"/>
      <c r="AZ88" s="110"/>
      <c r="BA88" s="110"/>
      <c r="BB88" s="51" t="e">
        <f>(#REF!+#REF!+U88+Y88+AC88+AG88+AK88+AO88+AS88+AW88+BA88)*100/(#REF!+#REF!+T88+X88+AB88+AF88+AJ88+AN88+AR88+AV88+AZ88)</f>
        <v>#REF!</v>
      </c>
      <c r="BC88" s="124"/>
      <c r="BD88" s="124"/>
      <c r="BE88" s="124"/>
      <c r="BF88" s="51" t="e">
        <f>(#REF!+#REF!+U88+Y88+AC88+AG88+AK88+AO88+AS88+AW88+BA88+BE88)*100/(#REF!+#REF!+T88+X88+AB88+AF88+AJ88+AN88+AR88+AV88+AZ88+BD88)</f>
        <v>#REF!</v>
      </c>
      <c r="BG88" s="16" t="e">
        <f>#REF!+#REF!+T88+X88+AB88+AF88</f>
        <v>#REF!</v>
      </c>
      <c r="BH88" s="16" t="e">
        <f>#REF!+#REF!+U88+Y88+AC88+AG88</f>
        <v>#REF!</v>
      </c>
    </row>
    <row r="89" spans="1:60" ht="36">
      <c r="A89" s="380"/>
      <c r="B89" s="341"/>
      <c r="C89" s="70" t="s">
        <v>55</v>
      </c>
      <c r="D89" s="170" t="s">
        <v>265</v>
      </c>
      <c r="E89" s="170" t="s">
        <v>445</v>
      </c>
      <c r="F89" s="33">
        <v>9</v>
      </c>
      <c r="G89" s="13">
        <v>1514</v>
      </c>
      <c r="H89" s="76">
        <f t="shared" si="28"/>
        <v>13857.8</v>
      </c>
      <c r="I89" s="143">
        <v>13626</v>
      </c>
      <c r="J89" s="143">
        <v>231.8</v>
      </c>
      <c r="K89" s="143">
        <v>0</v>
      </c>
      <c r="L89" s="143">
        <f t="shared" si="29"/>
        <v>13857.8</v>
      </c>
      <c r="M89" s="23">
        <f t="shared" si="30"/>
        <v>82.6</v>
      </c>
      <c r="N89" s="193">
        <v>72</v>
      </c>
      <c r="O89" s="328">
        <v>10.6</v>
      </c>
      <c r="P89" s="328">
        <v>0</v>
      </c>
      <c r="Q89" s="193">
        <f t="shared" si="31"/>
        <v>82.6</v>
      </c>
      <c r="R89" s="293" t="s">
        <v>697</v>
      </c>
      <c r="S89" s="31"/>
      <c r="T89" s="19"/>
      <c r="U89" s="19"/>
      <c r="V89" s="51" t="e">
        <f>(#REF!+#REF!+U89)*100/(#REF!+#REF!+T89)</f>
        <v>#REF!</v>
      </c>
      <c r="W89" s="54"/>
      <c r="X89" s="19"/>
      <c r="Y89" s="19"/>
      <c r="Z89" s="51" t="e">
        <f>(#REF!+#REF!+U89+Y89)*100/(#REF!+#REF!+T89+X89)</f>
        <v>#REF!</v>
      </c>
      <c r="AA89" s="94"/>
      <c r="AB89" s="19"/>
      <c r="AC89" s="94"/>
      <c r="AD89" s="51" t="e">
        <f>(#REF!+#REF!+U89+Y89+AC89)*100/(#REF!+#REF!+T89+X89+AB89)</f>
        <v>#REF!</v>
      </c>
      <c r="AE89" s="94"/>
      <c r="AF89" s="94"/>
      <c r="AG89" s="94"/>
      <c r="AH89" s="51" t="e">
        <f>(#REF!+#REF!+U89+Y89+AC89+AG89)*100/(#REF!+#REF!+T89+X89+AB89+AF89)</f>
        <v>#REF!</v>
      </c>
      <c r="AI89" s="94"/>
      <c r="AJ89" s="19"/>
      <c r="AK89" s="19"/>
      <c r="AL89" s="19" t="e">
        <f>(#REF!+#REF!+U89+Y89+AC89+AG89+AK89)*100/(#REF!+#REF!+T89+X89+AB89+AF89+AJ89)</f>
        <v>#REF!</v>
      </c>
      <c r="AM89" s="104"/>
      <c r="AN89" s="103"/>
      <c r="AO89" s="104"/>
      <c r="AP89" s="19" t="e">
        <f>(#REF!+#REF!+U89+Y89+AC89+AG89+AK89+AO89)*100/(#REF!+#REF!+T89+X89+AB89+AF89+AJ89+AN89)</f>
        <v>#REF!</v>
      </c>
      <c r="AQ89" s="48"/>
      <c r="AR89" s="108"/>
      <c r="AS89" s="108"/>
      <c r="AT89" s="51" t="e">
        <f>(#REF!+#REF!+U89+Y89+AC89+AG89+AK89+AO89+AS89)*100/(#REF!+#REF!+T89+X89+AB89+AF89+AJ89+AN89+AR89)</f>
        <v>#REF!</v>
      </c>
      <c r="AU89" s="110"/>
      <c r="AV89" s="110"/>
      <c r="AW89" s="110"/>
      <c r="AX89" s="51" t="e">
        <f>(#REF!+#REF!+U89+Y89+AC89+AG89+AK89+AO89+AS89+AW89)*100/(#REF!+#REF!+T89+X89+AB89+AF89+AJ89+AN89+AR89+AV89)</f>
        <v>#REF!</v>
      </c>
      <c r="AY89" s="110"/>
      <c r="AZ89" s="110"/>
      <c r="BA89" s="110"/>
      <c r="BB89" s="51" t="e">
        <f>(#REF!+#REF!+U89+Y89+AC89+AG89+AK89+AO89+AS89+AW89+BA89)*100/(#REF!+#REF!+T89+X89+AB89+AF89+AJ89+AN89+AR89+AV89+AZ89)</f>
        <v>#REF!</v>
      </c>
      <c r="BC89" s="124"/>
      <c r="BD89" s="124"/>
      <c r="BE89" s="124"/>
      <c r="BF89" s="51" t="e">
        <f>(#REF!+#REF!+U89+Y89+AC89+AG89+AK89+AO89+AS89+AW89+BA89+BE89)*100/(#REF!+#REF!+T89+X89+AB89+AF89+AJ89+AN89+AR89+AV89+AZ89+BD89)</f>
        <v>#REF!</v>
      </c>
      <c r="BG89" s="16" t="e">
        <f>#REF!+#REF!+T89+X89+AB89+AF89</f>
        <v>#REF!</v>
      </c>
      <c r="BH89" s="16" t="e">
        <f>#REF!+#REF!+U89+Y89+AC89+AG89</f>
        <v>#REF!</v>
      </c>
    </row>
    <row r="90" spans="1:60" ht="48">
      <c r="A90" s="380"/>
      <c r="B90" s="341"/>
      <c r="C90" s="70" t="s">
        <v>56</v>
      </c>
      <c r="D90" s="170" t="s">
        <v>312</v>
      </c>
      <c r="E90" s="170" t="s">
        <v>446</v>
      </c>
      <c r="F90" s="33" t="s">
        <v>57</v>
      </c>
      <c r="G90" s="13">
        <v>3</v>
      </c>
      <c r="H90" s="76">
        <f t="shared" si="28"/>
        <v>91.5</v>
      </c>
      <c r="I90" s="143">
        <v>90</v>
      </c>
      <c r="J90" s="143">
        <v>1.5</v>
      </c>
      <c r="K90" s="143">
        <v>0</v>
      </c>
      <c r="L90" s="143">
        <f t="shared" si="29"/>
        <v>91.5</v>
      </c>
      <c r="M90" s="23">
        <f t="shared" si="30"/>
        <v>0</v>
      </c>
      <c r="N90" s="193">
        <v>0</v>
      </c>
      <c r="O90" s="310">
        <v>0</v>
      </c>
      <c r="P90" s="310">
        <v>0</v>
      </c>
      <c r="Q90" s="193">
        <f t="shared" si="31"/>
        <v>0</v>
      </c>
      <c r="R90" s="45">
        <v>0</v>
      </c>
      <c r="S90" s="31"/>
      <c r="T90" s="19"/>
      <c r="U90" s="19"/>
      <c r="V90" s="51" t="e">
        <f>(#REF!+#REF!+U90)*100/(#REF!+#REF!+T90)</f>
        <v>#REF!</v>
      </c>
      <c r="W90" s="54"/>
      <c r="X90" s="19"/>
      <c r="Y90" s="19"/>
      <c r="Z90" s="51" t="e">
        <f>(#REF!+#REF!+U90+Y90)*100/(#REF!+#REF!+T90+X90)</f>
        <v>#REF!</v>
      </c>
      <c r="AA90" s="94"/>
      <c r="AB90" s="19"/>
      <c r="AC90" s="94"/>
      <c r="AD90" s="51" t="e">
        <f>(#REF!+#REF!+U90+Y90+AC90)*100/(#REF!+#REF!+T90+X90+AB90)</f>
        <v>#REF!</v>
      </c>
      <c r="AE90" s="94"/>
      <c r="AF90" s="94"/>
      <c r="AG90" s="94"/>
      <c r="AH90" s="51" t="e">
        <f>(#REF!+#REF!+U90+Y90+AC90+AG90)*100/(#REF!+#REF!+T90+X90+AB90+AF90)</f>
        <v>#REF!</v>
      </c>
      <c r="AI90" s="94"/>
      <c r="AJ90" s="19"/>
      <c r="AK90" s="19"/>
      <c r="AL90" s="19" t="e">
        <f>(#REF!+#REF!+U90+Y90+AC90+AG90+AK90)*100/(#REF!+#REF!+T90+X90+AB90+AF90+AJ90)</f>
        <v>#REF!</v>
      </c>
      <c r="AM90" s="104"/>
      <c r="AN90" s="103"/>
      <c r="AO90" s="104"/>
      <c r="AP90" s="19" t="e">
        <f>(#REF!+#REF!+U90+Y90+AC90+AG90+AK90+AO90)*100/(#REF!+#REF!+T90+X90+AB90+AF90+AJ90+AN90)</f>
        <v>#REF!</v>
      </c>
      <c r="AQ90" s="48"/>
      <c r="AR90" s="108"/>
      <c r="AS90" s="108"/>
      <c r="AT90" s="51" t="e">
        <f>(#REF!+#REF!+U90+Y90+AC90+AG90+AK90+AO90+AS90)*100/(#REF!+#REF!+T90+X90+AB90+AF90+AJ90+AN90+AR90)</f>
        <v>#REF!</v>
      </c>
      <c r="AU90" s="110"/>
      <c r="AV90" s="110"/>
      <c r="AW90" s="110"/>
      <c r="AX90" s="51" t="e">
        <f>(#REF!+#REF!+U90+Y90+AC90+AG90+AK90+AO90+AS90+AW90)*100/(#REF!+#REF!+T90+X90+AB90+AF90+AJ90+AN90+AR90+AV90)</f>
        <v>#REF!</v>
      </c>
      <c r="AY90" s="110"/>
      <c r="AZ90" s="110"/>
      <c r="BA90" s="110"/>
      <c r="BB90" s="51" t="e">
        <f>(#REF!+#REF!+U90+Y90+AC90+AG90+AK90+AO90+AS90+AW90+BA90)*100/(#REF!+#REF!+T90+X90+AB90+AF90+AJ90+AN90+AR90+AV90+AZ90)</f>
        <v>#REF!</v>
      </c>
      <c r="BC90" s="124"/>
      <c r="BD90" s="124"/>
      <c r="BE90" s="124"/>
      <c r="BF90" s="51" t="e">
        <f>(#REF!+#REF!+U90+Y90+AC90+AG90+AK90+AO90+AS90+AW90+BA90+BE90)*100/(#REF!+#REF!+T90+X90+AB90+AF90+AJ90+AN90+AR90+AV90+AZ90+BD90)</f>
        <v>#REF!</v>
      </c>
      <c r="BG90" s="16" t="e">
        <f>#REF!+#REF!+T90+X90+AB90+AF90</f>
        <v>#REF!</v>
      </c>
      <c r="BH90" s="16" t="e">
        <f>#REF!+#REF!+U90+Y90+AC90+AG90</f>
        <v>#REF!</v>
      </c>
    </row>
    <row r="91" spans="1:60" ht="48">
      <c r="A91" s="380"/>
      <c r="B91" s="341"/>
      <c r="C91" s="70" t="s">
        <v>58</v>
      </c>
      <c r="D91" s="170" t="s">
        <v>313</v>
      </c>
      <c r="E91" s="170" t="s">
        <v>447</v>
      </c>
      <c r="F91" s="33" t="s">
        <v>577</v>
      </c>
      <c r="G91" s="13">
        <v>15</v>
      </c>
      <c r="H91" s="76">
        <f t="shared" si="28"/>
        <v>436.8</v>
      </c>
      <c r="I91" s="143">
        <v>429.6</v>
      </c>
      <c r="J91" s="143">
        <v>7.2</v>
      </c>
      <c r="K91" s="143">
        <v>0</v>
      </c>
      <c r="L91" s="143">
        <f t="shared" si="29"/>
        <v>436.8</v>
      </c>
      <c r="M91" s="23">
        <f aca="true" t="shared" si="32" ref="M91:M98">Q91</f>
        <v>252.9</v>
      </c>
      <c r="N91" s="193">
        <v>249.5</v>
      </c>
      <c r="O91" s="328">
        <v>3.4</v>
      </c>
      <c r="P91" s="310">
        <v>0</v>
      </c>
      <c r="Q91" s="193">
        <f t="shared" si="31"/>
        <v>252.9</v>
      </c>
      <c r="R91" s="45">
        <v>14</v>
      </c>
      <c r="S91" s="31"/>
      <c r="T91" s="19"/>
      <c r="U91" s="19"/>
      <c r="V91" s="51" t="e">
        <f>(#REF!+#REF!+U91)*100/(#REF!+#REF!+T91)</f>
        <v>#REF!</v>
      </c>
      <c r="W91" s="54"/>
      <c r="X91" s="19"/>
      <c r="Y91" s="19"/>
      <c r="Z91" s="51" t="e">
        <f>(#REF!+#REF!+U91+Y91)*100/(#REF!+#REF!+T91+X91)</f>
        <v>#REF!</v>
      </c>
      <c r="AA91" s="94"/>
      <c r="AB91" s="19"/>
      <c r="AC91" s="94"/>
      <c r="AD91" s="51" t="e">
        <f>(#REF!+#REF!+U91+Y91+AC91)*100/(#REF!+#REF!+T91+X91+AB91)</f>
        <v>#REF!</v>
      </c>
      <c r="AE91" s="94"/>
      <c r="AF91" s="94"/>
      <c r="AG91" s="94"/>
      <c r="AH91" s="51" t="e">
        <f>(#REF!+#REF!+U91+Y91+AC91+AG91)*100/(#REF!+#REF!+T91+X91+AB91+AF91)</f>
        <v>#REF!</v>
      </c>
      <c r="AI91" s="94"/>
      <c r="AJ91" s="19"/>
      <c r="AK91" s="19"/>
      <c r="AL91" s="19" t="e">
        <f>(#REF!+#REF!+U91+Y91+AC91+AG91+AK91)*100/(#REF!+#REF!+T91+X91+AB91+AF91+AJ91)</f>
        <v>#REF!</v>
      </c>
      <c r="AM91" s="104"/>
      <c r="AN91" s="103"/>
      <c r="AO91" s="104"/>
      <c r="AP91" s="19" t="e">
        <f>(#REF!+#REF!+U91+Y91+AC91+AG91+AK91+AO91)*100/(#REF!+#REF!+T91+X91+AB91+AF91+AJ91+AN91)</f>
        <v>#REF!</v>
      </c>
      <c r="AQ91" s="48"/>
      <c r="AR91" s="108"/>
      <c r="AS91" s="108"/>
      <c r="AT91" s="51" t="e">
        <f>(#REF!+#REF!+U91+Y91+AC91+AG91+AK91+AO91+AS91)*100/(#REF!+#REF!+T91+X91+AB91+AF91+AJ91+AN91+AR91)</f>
        <v>#REF!</v>
      </c>
      <c r="AU91" s="110"/>
      <c r="AV91" s="110"/>
      <c r="AW91" s="110"/>
      <c r="AX91" s="51" t="e">
        <f>(#REF!+#REF!+U91+Y91+AC91+AG91+AK91+AO91+AS91+AW91)*100/(#REF!+#REF!+T91+X91+AB91+AF91+AJ91+AN91+AR91+AV91)</f>
        <v>#REF!</v>
      </c>
      <c r="AY91" s="110"/>
      <c r="AZ91" s="110"/>
      <c r="BA91" s="110"/>
      <c r="BB91" s="51" t="e">
        <f>(#REF!+#REF!+U91+Y91+AC91+AG91+AK91+AO91+AS91+AW91+BA91)*100/(#REF!+#REF!+T91+X91+AB91+AF91+AJ91+AN91+AR91+AV91+AZ91)</f>
        <v>#REF!</v>
      </c>
      <c r="BC91" s="124"/>
      <c r="BD91" s="124"/>
      <c r="BE91" s="124"/>
      <c r="BF91" s="51" t="e">
        <f>(#REF!+#REF!+U91+Y91+AC91+AG91+AK91+AO91+AS91+AW91+BA91+BE91)*100/(#REF!+#REF!+T91+X91+AB91+AF91+AJ91+AN91+AR91+AV91+AZ91+BD91)</f>
        <v>#REF!</v>
      </c>
      <c r="BG91" s="16" t="e">
        <f>#REF!+#REF!+T91+X91+AB91+AF91</f>
        <v>#REF!</v>
      </c>
      <c r="BH91" s="16" t="e">
        <f>#REF!+#REF!+U91+Y91+AC91+AG91</f>
        <v>#REF!</v>
      </c>
    </row>
    <row r="92" spans="1:60" ht="60">
      <c r="A92" s="380"/>
      <c r="B92" s="341"/>
      <c r="C92" s="70" t="s">
        <v>59</v>
      </c>
      <c r="D92" s="170" t="s">
        <v>267</v>
      </c>
      <c r="E92" s="170" t="s">
        <v>448</v>
      </c>
      <c r="F92" s="33">
        <v>20.6</v>
      </c>
      <c r="G92" s="13">
        <v>500</v>
      </c>
      <c r="H92" s="76">
        <f t="shared" si="28"/>
        <v>125898.6</v>
      </c>
      <c r="I92" s="143">
        <v>124038</v>
      </c>
      <c r="J92" s="143">
        <v>1860.6</v>
      </c>
      <c r="K92" s="143">
        <v>0</v>
      </c>
      <c r="L92" s="143">
        <f t="shared" si="29"/>
        <v>125898.6</v>
      </c>
      <c r="M92" s="23">
        <f t="shared" si="32"/>
        <v>89220.59999999999</v>
      </c>
      <c r="N92" s="193">
        <v>88009.2</v>
      </c>
      <c r="O92" s="328">
        <v>1211.4</v>
      </c>
      <c r="P92" s="310">
        <v>0</v>
      </c>
      <c r="Q92" s="193">
        <f t="shared" si="31"/>
        <v>89220.59999999999</v>
      </c>
      <c r="R92" s="297" t="s">
        <v>712</v>
      </c>
      <c r="S92" s="31"/>
      <c r="T92" s="19"/>
      <c r="U92" s="19"/>
      <c r="V92" s="51" t="e">
        <f>(#REF!+#REF!+U92)*100/(#REF!+#REF!+T92)</f>
        <v>#REF!</v>
      </c>
      <c r="W92" s="54"/>
      <c r="X92" s="19"/>
      <c r="Y92" s="19"/>
      <c r="Z92" s="51" t="e">
        <f>(#REF!+#REF!+U92+Y92)*100/(#REF!+#REF!+T92+X92)</f>
        <v>#REF!</v>
      </c>
      <c r="AA92" s="94"/>
      <c r="AB92" s="19"/>
      <c r="AC92" s="94"/>
      <c r="AD92" s="51" t="e">
        <f>(#REF!+#REF!+U92+Y92+AC92)*100/(#REF!+#REF!+T92+X92+AB92)</f>
        <v>#REF!</v>
      </c>
      <c r="AE92" s="94"/>
      <c r="AF92" s="94"/>
      <c r="AG92" s="94"/>
      <c r="AH92" s="51" t="e">
        <f>(#REF!+#REF!+U92+Y92+AC92+AG92)*100/(#REF!+#REF!+T92+X92+AB92+AF92)</f>
        <v>#REF!</v>
      </c>
      <c r="AI92" s="94"/>
      <c r="AJ92" s="19"/>
      <c r="AK92" s="19"/>
      <c r="AL92" s="19" t="e">
        <f>(#REF!+#REF!+U92+Y92+AC92+AG92+AK92)*100/(#REF!+#REF!+T92+X92+AB92+AF92+AJ92)</f>
        <v>#REF!</v>
      </c>
      <c r="AM92" s="104"/>
      <c r="AN92" s="103"/>
      <c r="AO92" s="104"/>
      <c r="AP92" s="19" t="e">
        <f>(#REF!+#REF!+U92+Y92+AC92+AG92+AK92+AO92)*100/(#REF!+#REF!+T92+X92+AB92+AF92+AJ92+AN92)</f>
        <v>#REF!</v>
      </c>
      <c r="AQ92" s="48"/>
      <c r="AR92" s="108"/>
      <c r="AS92" s="108"/>
      <c r="AT92" s="51" t="e">
        <f>(#REF!+#REF!+U92+Y92+AC92+AG92+AK92+AO92+AS92)*100/(#REF!+#REF!+T92+X92+AB92+AF92+AJ92+AN92+AR92)</f>
        <v>#REF!</v>
      </c>
      <c r="AU92" s="110"/>
      <c r="AV92" s="110"/>
      <c r="AW92" s="110"/>
      <c r="AX92" s="51" t="e">
        <f>(#REF!+#REF!+U92+Y92+AC92+AG92+AK92+AO92+AS92+AW92)*100/(#REF!+#REF!+T92+X92+AB92+AF92+AJ92+AN92+AR92+AV92)</f>
        <v>#REF!</v>
      </c>
      <c r="AY92" s="110"/>
      <c r="AZ92" s="110"/>
      <c r="BA92" s="110"/>
      <c r="BB92" s="51" t="e">
        <f>(#REF!+#REF!+U92+Y92+AC92+AG92+AK92+AO92+AS92+AW92+BA92)*100/(#REF!+#REF!+T92+X92+AB92+AF92+AJ92+AN92+AR92+AV92+AZ92)</f>
        <v>#REF!</v>
      </c>
      <c r="BC92" s="124"/>
      <c r="BD92" s="124"/>
      <c r="BE92" s="124"/>
      <c r="BF92" s="51" t="e">
        <f>(#REF!+#REF!+U92+Y92+AC92+AG92+AK92+AO92+AS92+AW92+BA92+BE92)*100/(#REF!+#REF!+T92+X92+AB92+AF92+AJ92+AN92+AR92+AV92+AZ92+BD92)</f>
        <v>#REF!</v>
      </c>
      <c r="BG92" s="16" t="e">
        <f>#REF!+#REF!+T92+X92+AB92+AF92</f>
        <v>#REF!</v>
      </c>
      <c r="BH92" s="16" t="e">
        <f>#REF!+#REF!+U92+Y92+AC92+AG92</f>
        <v>#REF!</v>
      </c>
    </row>
    <row r="93" spans="1:60" ht="33.75" customHeight="1">
      <c r="A93" s="380"/>
      <c r="B93" s="341"/>
      <c r="C93" s="156" t="s">
        <v>200</v>
      </c>
      <c r="D93" s="355"/>
      <c r="E93" s="173" t="s">
        <v>367</v>
      </c>
      <c r="F93" s="207" t="s">
        <v>578</v>
      </c>
      <c r="G93" s="96" t="s">
        <v>579</v>
      </c>
      <c r="H93" s="76">
        <f t="shared" si="28"/>
        <v>691.9</v>
      </c>
      <c r="I93" s="109">
        <v>675</v>
      </c>
      <c r="J93" s="109">
        <v>16.9</v>
      </c>
      <c r="K93" s="142">
        <v>0</v>
      </c>
      <c r="L93" s="143">
        <f t="shared" si="29"/>
        <v>691.9</v>
      </c>
      <c r="M93" s="23">
        <f t="shared" si="32"/>
        <v>0</v>
      </c>
      <c r="N93" s="295">
        <v>0</v>
      </c>
      <c r="O93" s="295">
        <v>0</v>
      </c>
      <c r="P93" s="295">
        <v>0</v>
      </c>
      <c r="Q93" s="193">
        <f t="shared" si="31"/>
        <v>0</v>
      </c>
      <c r="R93" s="45">
        <v>0</v>
      </c>
      <c r="S93" s="31"/>
      <c r="T93" s="19"/>
      <c r="U93" s="19"/>
      <c r="V93" s="51" t="e">
        <f>(#REF!+#REF!+U93)*100/(#REF!+#REF!+T93)</f>
        <v>#REF!</v>
      </c>
      <c r="W93" s="54"/>
      <c r="X93" s="19"/>
      <c r="Y93" s="19"/>
      <c r="Z93" s="51" t="e">
        <f>(#REF!+#REF!+U93+Y93)*100/(#REF!+#REF!+T93+X93)</f>
        <v>#REF!</v>
      </c>
      <c r="AA93" s="52"/>
      <c r="AB93" s="61"/>
      <c r="AC93" s="52"/>
      <c r="AD93" s="51" t="e">
        <f>(#REF!+#REF!+U93+Y93+AC93)*100/(#REF!+#REF!+T93+X93+AB93)</f>
        <v>#REF!</v>
      </c>
      <c r="AE93" s="54"/>
      <c r="AF93" s="54"/>
      <c r="AG93" s="54"/>
      <c r="AH93" s="51" t="e">
        <f>(#REF!+#REF!+U93+Y93+AC93+AG93)*100/(#REF!+#REF!+T93+X93+AB93+AF93)</f>
        <v>#REF!</v>
      </c>
      <c r="AI93" s="54"/>
      <c r="AJ93" s="19"/>
      <c r="AK93" s="19"/>
      <c r="AL93" s="19" t="e">
        <f>(#REF!+#REF!+U93+Y93+AC93+AG93+AK93)*100/(#REF!+#REF!+T93+X93+AB93+AF93+AJ93)</f>
        <v>#REF!</v>
      </c>
      <c r="AM93" s="48"/>
      <c r="AN93" s="47"/>
      <c r="AO93" s="48"/>
      <c r="AP93" s="19" t="e">
        <f>(#REF!+#REF!+U93+Y93+AC93+AG93+AK93+AO93)*100/(#REF!+#REF!+T93+X93+AB93+AF93+AJ93+AN93)</f>
        <v>#REF!</v>
      </c>
      <c r="AQ93" s="54"/>
      <c r="AR93" s="54"/>
      <c r="AS93" s="54"/>
      <c r="AT93" s="51" t="e">
        <f>(#REF!+#REF!+U93+Y93+AC93+AG93+AK93+AO93+AS93)*100/(#REF!+#REF!+T93+X93+AB93+AF93+AJ93+AN93+AR93)</f>
        <v>#REF!</v>
      </c>
      <c r="AU93" s="54"/>
      <c r="AV93" s="54"/>
      <c r="AW93" s="54"/>
      <c r="AX93" s="51" t="e">
        <f>(#REF!+#REF!+U93+Y93+AC93+AG93+AK93+AO93+AS93+AW93)*100/(#REF!+#REF!+T93+X93+AB93+AF93+AJ93+AN93+AR93+AV93)</f>
        <v>#REF!</v>
      </c>
      <c r="AY93" s="54"/>
      <c r="AZ93" s="54"/>
      <c r="BA93" s="54"/>
      <c r="BB93" s="51" t="e">
        <f>(#REF!+#REF!+U93+Y93+AC93+AG93+AK93+AO93+AS93+AW93+BA93)*100/(#REF!+#REF!+T93+X93+AB93+AF93+AJ93+AN93+AR93+AV93+AZ93)</f>
        <v>#REF!</v>
      </c>
      <c r="BC93" s="124"/>
      <c r="BD93" s="124"/>
      <c r="BE93" s="124"/>
      <c r="BF93" s="51" t="e">
        <f>(#REF!+#REF!+U93+Y93+AC93+AG93+AK93+AO93+AS93+AW93+BA93+BE93)*100/(#REF!+#REF!+T93+X93+AB93+AF93+AJ93+AN93+AR93+AV93+AZ93+BD93)</f>
        <v>#REF!</v>
      </c>
      <c r="BG93" s="16" t="e">
        <f>#REF!+#REF!+T93+X93+AB93+AF93</f>
        <v>#REF!</v>
      </c>
      <c r="BH93" s="16" t="e">
        <f>#REF!+#REF!+U93+Y93+AC93+AG93</f>
        <v>#REF!</v>
      </c>
    </row>
    <row r="94" spans="1:60" ht="33" customHeight="1">
      <c r="A94" s="380"/>
      <c r="B94" s="341"/>
      <c r="C94" s="70" t="s">
        <v>60</v>
      </c>
      <c r="D94" s="355"/>
      <c r="E94" s="173" t="s">
        <v>368</v>
      </c>
      <c r="F94" s="33" t="s">
        <v>580</v>
      </c>
      <c r="G94" s="13">
        <v>80</v>
      </c>
      <c r="H94" s="76">
        <f t="shared" si="28"/>
        <v>3690</v>
      </c>
      <c r="I94" s="109">
        <v>3600</v>
      </c>
      <c r="J94" s="109">
        <v>90</v>
      </c>
      <c r="K94" s="142">
        <v>0</v>
      </c>
      <c r="L94" s="143">
        <f t="shared" si="29"/>
        <v>3690</v>
      </c>
      <c r="M94" s="23">
        <f t="shared" si="32"/>
        <v>1073.6000000000001</v>
      </c>
      <c r="N94" s="193">
        <v>1066.9</v>
      </c>
      <c r="O94" s="328">
        <v>6.7</v>
      </c>
      <c r="P94" s="310">
        <v>0</v>
      </c>
      <c r="Q94" s="193">
        <f t="shared" si="31"/>
        <v>1073.6000000000001</v>
      </c>
      <c r="R94" s="293" t="s">
        <v>713</v>
      </c>
      <c r="S94" s="31"/>
      <c r="T94" s="19"/>
      <c r="U94" s="19"/>
      <c r="V94" s="51" t="e">
        <f>(#REF!+#REF!+U94)*100/(#REF!+#REF!+T94)</f>
        <v>#REF!</v>
      </c>
      <c r="W94" s="54"/>
      <c r="X94" s="19"/>
      <c r="Y94" s="19"/>
      <c r="Z94" s="51" t="e">
        <f>(#REF!+#REF!+U94+Y94)*100/(#REF!+#REF!+T94+X94)</f>
        <v>#REF!</v>
      </c>
      <c r="AA94" s="52"/>
      <c r="AB94" s="61"/>
      <c r="AC94" s="52"/>
      <c r="AD94" s="51" t="e">
        <f>(#REF!+#REF!+U94+Y94+AC94)*100/(#REF!+#REF!+T94+X94+AB94)</f>
        <v>#REF!</v>
      </c>
      <c r="AE94" s="94"/>
      <c r="AF94" s="94"/>
      <c r="AG94" s="94"/>
      <c r="AH94" s="51" t="e">
        <f>(#REF!+#REF!+U94+Y94+AC94+AG94)*100/(#REF!+#REF!+T94+X94+AB94+AF94)</f>
        <v>#REF!</v>
      </c>
      <c r="AI94" s="94"/>
      <c r="AJ94" s="19"/>
      <c r="AK94" s="19"/>
      <c r="AL94" s="19" t="e">
        <f>(#REF!+#REF!+U94+Y94+AC94+AG94+AK94)*100/(#REF!+#REF!+T94+X94+AB94+AF94+AJ94)</f>
        <v>#REF!</v>
      </c>
      <c r="AM94" s="104"/>
      <c r="AN94" s="103"/>
      <c r="AO94" s="104"/>
      <c r="AP94" s="19" t="e">
        <f>(#REF!+#REF!+U94+Y94+AC94+AG94+AK94+AO94)*100/(#REF!+#REF!+T94+X94+AB94+AF94+AJ94+AN94)</f>
        <v>#REF!</v>
      </c>
      <c r="AQ94" s="48"/>
      <c r="AR94" s="108"/>
      <c r="AS94" s="108"/>
      <c r="AT94" s="51" t="e">
        <f>(#REF!+#REF!+U94+Y94+AC94+AG94+AK94+AO94+AS94)*100/(#REF!+#REF!+T94+X94+AB94+AF94+AJ94+AN94+AR94)</f>
        <v>#REF!</v>
      </c>
      <c r="AU94" s="110"/>
      <c r="AV94" s="110"/>
      <c r="AW94" s="110"/>
      <c r="AX94" s="51" t="e">
        <f>(#REF!+#REF!+U94+Y94+AC94+AG94+AK94+AO94+AS94+AW94)*100/(#REF!+#REF!+T94+X94+AB94+AF94+AJ94+AN94+AR94+AV94)</f>
        <v>#REF!</v>
      </c>
      <c r="AY94" s="110"/>
      <c r="AZ94" s="110"/>
      <c r="BA94" s="110"/>
      <c r="BB94" s="51" t="e">
        <f>(#REF!+#REF!+U94+Y94+AC94+AG94+AK94+AO94+AS94+AW94+BA94)*100/(#REF!+#REF!+T94+X94+AB94+AF94+AJ94+AN94+AR94+AV94+AZ94)</f>
        <v>#REF!</v>
      </c>
      <c r="BC94" s="124"/>
      <c r="BD94" s="124"/>
      <c r="BE94" s="124"/>
      <c r="BF94" s="51" t="e">
        <f>(#REF!+#REF!+U94+Y94+AC94+AG94+AK94+AO94+AS94+AW94+BA94+BE94)*100/(#REF!+#REF!+T94+X94+AB94+AF94+AJ94+AN94+AR94+AV94+AZ94+BD94)</f>
        <v>#REF!</v>
      </c>
      <c r="BG94" s="16" t="e">
        <f>#REF!+#REF!+T94+X94+AB94+AF94</f>
        <v>#REF!</v>
      </c>
      <c r="BH94" s="16" t="e">
        <f>#REF!+#REF!+U94+Y94+AC94+AG94</f>
        <v>#REF!</v>
      </c>
    </row>
    <row r="95" spans="1:60" ht="109.5" customHeight="1">
      <c r="A95" s="380"/>
      <c r="B95" s="341"/>
      <c r="C95" s="70" t="s">
        <v>482</v>
      </c>
      <c r="D95" s="355"/>
      <c r="E95" s="174" t="s">
        <v>485</v>
      </c>
      <c r="F95" s="33">
        <v>56.2</v>
      </c>
      <c r="G95" s="13">
        <v>350</v>
      </c>
      <c r="H95" s="76">
        <f t="shared" si="28"/>
        <v>19656</v>
      </c>
      <c r="I95" s="109">
        <v>0</v>
      </c>
      <c r="J95" s="109">
        <v>19656</v>
      </c>
      <c r="K95" s="109">
        <v>0</v>
      </c>
      <c r="L95" s="109">
        <f>J95</f>
        <v>19656</v>
      </c>
      <c r="M95" s="23">
        <f t="shared" si="32"/>
        <v>13520.4</v>
      </c>
      <c r="N95" s="193">
        <v>0</v>
      </c>
      <c r="O95" s="328">
        <v>13520.4</v>
      </c>
      <c r="P95" s="310">
        <v>0</v>
      </c>
      <c r="Q95" s="193">
        <f t="shared" si="31"/>
        <v>13520.4</v>
      </c>
      <c r="R95" s="198">
        <v>242</v>
      </c>
      <c r="S95" s="31"/>
      <c r="T95" s="19"/>
      <c r="U95" s="19"/>
      <c r="V95" s="51" t="e">
        <f>(#REF!+#REF!+U95)*100/(#REF!+#REF!+T95)</f>
        <v>#REF!</v>
      </c>
      <c r="W95" s="54"/>
      <c r="X95" s="19"/>
      <c r="Y95" s="19"/>
      <c r="Z95" s="51" t="e">
        <f>(#REF!+#REF!+U95+Y95)*100/(#REF!+#REF!+T95+X95)</f>
        <v>#REF!</v>
      </c>
      <c r="AA95" s="94"/>
      <c r="AB95" s="19"/>
      <c r="AC95" s="94"/>
      <c r="AD95" s="51" t="e">
        <f>(#REF!+#REF!+U95+Y95+AC95)*100/(#REF!+#REF!+T95+X95+AB95)</f>
        <v>#REF!</v>
      </c>
      <c r="AE95" s="94"/>
      <c r="AF95" s="94"/>
      <c r="AG95" s="94"/>
      <c r="AH95" s="51" t="e">
        <f>(#REF!+#REF!+U95+Y95+AC95+AG95)*100/(#REF!+#REF!+T95+X95+AB95+AF95)</f>
        <v>#REF!</v>
      </c>
      <c r="AI95" s="94"/>
      <c r="AJ95" s="19"/>
      <c r="AK95" s="19"/>
      <c r="AL95" s="19" t="e">
        <f>(#REF!+#REF!+U95+Y95+AC95+AG95+AK95)*100/(#REF!+#REF!+T95+X95+AB95+AF95+AJ95)</f>
        <v>#REF!</v>
      </c>
      <c r="AM95" s="104"/>
      <c r="AN95" s="103"/>
      <c r="AO95" s="103"/>
      <c r="AP95" s="19" t="e">
        <f>(#REF!+#REF!+U95+Y95+AC95+AG95+AK95+AO95)*100/(#REF!+#REF!+T95+X95+AB95+AF95+AJ95+AN95)</f>
        <v>#REF!</v>
      </c>
      <c r="AQ95" s="48"/>
      <c r="AR95" s="103"/>
      <c r="AS95" s="103"/>
      <c r="AT95" s="51" t="e">
        <f>(#REF!+#REF!+U95+Y95+AC95+AG95+AK95+AO95+AS95)*100/(#REF!+#REF!+T95+X95+AB95+AF95+AJ95+AN95+AR95)</f>
        <v>#REF!</v>
      </c>
      <c r="AU95" s="110"/>
      <c r="AV95" s="110"/>
      <c r="AW95" s="110"/>
      <c r="AX95" s="51" t="e">
        <f>(#REF!+#REF!+U95+Y95+AC95+AG95+AK95+AO95+AS95+AW95)*100/(#REF!+#REF!+T95+X95+AB95+AF95+AJ95+AN95+AR95+AV95)</f>
        <v>#REF!</v>
      </c>
      <c r="AY95" s="110"/>
      <c r="AZ95" s="110"/>
      <c r="BA95" s="110"/>
      <c r="BB95" s="51" t="e">
        <f>(#REF!+#REF!+U95+Y95+AC95+AG95+AK95+AO95+AS95+AW95+BA95)*100/(#REF!+#REF!+T95+X95+AB95+AF95+AJ95+AN95+AR95+AV95+AZ95)</f>
        <v>#REF!</v>
      </c>
      <c r="BC95" s="124"/>
      <c r="BD95" s="124"/>
      <c r="BE95" s="124"/>
      <c r="BF95" s="51" t="e">
        <f>(#REF!+#REF!+U95+Y95+AC95+AG95+AK95+AO95+AS95+AW95+BA95+BE95)*100/(#REF!+#REF!+T95+X95+AB95+AF95+AJ95+AN95+AR95+AV95+AZ95+BD95)</f>
        <v>#REF!</v>
      </c>
      <c r="BG95" s="16" t="e">
        <f>#REF!+#REF!+T95+X95+AB95+AF95</f>
        <v>#REF!</v>
      </c>
      <c r="BH95" s="16" t="e">
        <f>#REF!+#REF!+U95+Y95+AC95+AG95</f>
        <v>#REF!</v>
      </c>
    </row>
    <row r="96" spans="1:60" ht="109.5" customHeight="1">
      <c r="A96" s="380"/>
      <c r="B96" s="341"/>
      <c r="C96" s="70" t="s">
        <v>483</v>
      </c>
      <c r="D96" s="175"/>
      <c r="E96" s="176" t="s">
        <v>484</v>
      </c>
      <c r="F96" s="33" t="s">
        <v>581</v>
      </c>
      <c r="G96" s="197" t="s">
        <v>582</v>
      </c>
      <c r="H96" s="76">
        <f t="shared" si="28"/>
        <v>537.7</v>
      </c>
      <c r="I96" s="109">
        <v>0</v>
      </c>
      <c r="J96" s="109">
        <v>537.7</v>
      </c>
      <c r="K96" s="109">
        <v>0</v>
      </c>
      <c r="L96" s="109">
        <f>J96</f>
        <v>537.7</v>
      </c>
      <c r="M96" s="23">
        <f t="shared" si="32"/>
        <v>176</v>
      </c>
      <c r="N96" s="193">
        <v>0</v>
      </c>
      <c r="O96" s="295">
        <v>176</v>
      </c>
      <c r="P96" s="295">
        <v>0</v>
      </c>
      <c r="Q96" s="193">
        <f t="shared" si="31"/>
        <v>176</v>
      </c>
      <c r="R96" s="211" t="s">
        <v>689</v>
      </c>
      <c r="S96" s="31"/>
      <c r="T96" s="103"/>
      <c r="U96" s="103"/>
      <c r="V96" s="51" t="e">
        <f>(#REF!+#REF!+U96)*100/(#REF!+#REF!+T96)</f>
        <v>#REF!</v>
      </c>
      <c r="W96" s="127"/>
      <c r="X96" s="103"/>
      <c r="Y96" s="103"/>
      <c r="Z96" s="51" t="e">
        <f>(#REF!+#REF!+U96+Y96)*100/(#REF!+#REF!+T96+X96)</f>
        <v>#REF!</v>
      </c>
      <c r="AA96" s="127"/>
      <c r="AB96" s="103"/>
      <c r="AC96" s="127"/>
      <c r="AD96" s="51" t="e">
        <f>(#REF!+#REF!+U96+Y96+AC96)*100/(#REF!+#REF!+T96+X96+AB96)</f>
        <v>#REF!</v>
      </c>
      <c r="AE96" s="127"/>
      <c r="AF96" s="127"/>
      <c r="AG96" s="127"/>
      <c r="AH96" s="51" t="e">
        <f>(#REF!+#REF!+U96+Y96+AC96+AG96)*100/(#REF!+#REF!+T96+X96+AB96+AF96)</f>
        <v>#REF!</v>
      </c>
      <c r="AI96" s="127"/>
      <c r="AJ96" s="103"/>
      <c r="AK96" s="103"/>
      <c r="AL96" s="103" t="e">
        <f>(#REF!+#REF!+U96+Y96+AC96+AG96+AK96)*100/(#REF!+#REF!+T96+X96+AB96+AF96+AJ96)</f>
        <v>#REF!</v>
      </c>
      <c r="AM96" s="127"/>
      <c r="AN96" s="103"/>
      <c r="AO96" s="103"/>
      <c r="AP96" s="103" t="e">
        <f>(#REF!+#REF!+U96+Y96+AC96+AG96+AK96+AO96)*100/(#REF!+#REF!+T96+X96+AB96+AF96+AJ96+AN96)</f>
        <v>#REF!</v>
      </c>
      <c r="AQ96" s="115"/>
      <c r="AR96" s="103"/>
      <c r="AS96" s="103"/>
      <c r="AT96" s="51" t="e">
        <f>(#REF!+#REF!+U96+Y96+AC96+AG96+AK96+AO96+AS96)*100/(#REF!+#REF!+T96+X96+AB96+AF96+AJ96+AN96+AR96)</f>
        <v>#REF!</v>
      </c>
      <c r="AU96" s="127"/>
      <c r="AV96" s="127"/>
      <c r="AW96" s="127"/>
      <c r="AX96" s="51" t="e">
        <f>(#REF!+#REF!+U96+Y96+AC96+AG96+AK96+AO96+AS96+AW96)*100/(#REF!+#REF!+T96+X96+AB96+AF96+AJ96+AN96+AR96+AV96)</f>
        <v>#REF!</v>
      </c>
      <c r="AY96" s="127"/>
      <c r="AZ96" s="127"/>
      <c r="BA96" s="127"/>
      <c r="BB96" s="51" t="e">
        <f>(#REF!+#REF!+U96+Y96+AC96+AG96+AK96+AO96+AS96+AW96+BA96)*100/(#REF!+#REF!+T96+X96+AB96+AF96+AJ96+AN96+AR96+AV96+AZ96)</f>
        <v>#REF!</v>
      </c>
      <c r="BC96" s="127"/>
      <c r="BD96" s="127"/>
      <c r="BE96" s="127"/>
      <c r="BF96" s="51" t="e">
        <f>(#REF!+#REF!+U96+Y96+AC96+AG96+AK96+AO96+AS96+AW96+BA96+BE96)*100/(#REF!+#REF!+T96+X96+AB96+AF96+AJ96+AN96+AR96+AV96+AZ96+BD96)</f>
        <v>#REF!</v>
      </c>
      <c r="BG96" s="16" t="e">
        <f>#REF!+#REF!+T96+X96+AB96+AF96</f>
        <v>#REF!</v>
      </c>
      <c r="BH96" s="16" t="e">
        <f>#REF!+#REF!+U96+Y96+AC96+AG96</f>
        <v>#REF!</v>
      </c>
    </row>
    <row r="97" spans="1:60" ht="126" customHeight="1">
      <c r="A97" s="380"/>
      <c r="B97" s="341"/>
      <c r="C97" s="219" t="s">
        <v>61</v>
      </c>
      <c r="D97" s="177" t="s">
        <v>206</v>
      </c>
      <c r="E97" s="177" t="s">
        <v>369</v>
      </c>
      <c r="F97" s="159" t="s">
        <v>583</v>
      </c>
      <c r="G97" s="13">
        <v>240</v>
      </c>
      <c r="H97" s="76">
        <f t="shared" si="28"/>
        <v>25157</v>
      </c>
      <c r="I97" s="146">
        <v>0</v>
      </c>
      <c r="J97" s="146">
        <v>25157</v>
      </c>
      <c r="K97" s="146">
        <v>0</v>
      </c>
      <c r="L97" s="146">
        <f>J97</f>
        <v>25157</v>
      </c>
      <c r="M97" s="23">
        <f t="shared" si="32"/>
        <v>19758.5</v>
      </c>
      <c r="N97" s="193">
        <v>0</v>
      </c>
      <c r="O97" s="310">
        <v>19758.5</v>
      </c>
      <c r="P97" s="310">
        <v>0</v>
      </c>
      <c r="Q97" s="193">
        <f t="shared" si="31"/>
        <v>19758.5</v>
      </c>
      <c r="R97" s="195">
        <v>220</v>
      </c>
      <c r="S97" s="31"/>
      <c r="T97" s="19"/>
      <c r="U97" s="19"/>
      <c r="V97" s="51" t="e">
        <f>(#REF!+#REF!+U97)*100/(#REF!+#REF!+T97)</f>
        <v>#REF!</v>
      </c>
      <c r="W97" s="54"/>
      <c r="X97" s="19"/>
      <c r="Y97" s="19"/>
      <c r="Z97" s="51" t="e">
        <f>(#REF!+#REF!+U97+Y97)*100/(#REF!+#REF!+T97+X97)</f>
        <v>#REF!</v>
      </c>
      <c r="AA97" s="94"/>
      <c r="AB97" s="19"/>
      <c r="AC97" s="94"/>
      <c r="AD97" s="51" t="e">
        <f>(#REF!+#REF!+U97+Y97+AC97)*100/(#REF!+#REF!+T97+X97+AB97)</f>
        <v>#REF!</v>
      </c>
      <c r="AE97" s="94"/>
      <c r="AF97" s="94"/>
      <c r="AG97" s="94"/>
      <c r="AH97" s="51" t="e">
        <f>(#REF!+#REF!+U97+Y97+AC97+AG97)*100/(#REF!+#REF!+T97+X97+AB97+AF97)</f>
        <v>#REF!</v>
      </c>
      <c r="AI97" s="94"/>
      <c r="AJ97" s="19"/>
      <c r="AK97" s="19"/>
      <c r="AL97" s="19" t="e">
        <f>(#REF!+#REF!+U97+Y97+AC97+AG97+AK97)*100/(#REF!+#REF!+T97+X97+AB97+AF97+AJ97)</f>
        <v>#REF!</v>
      </c>
      <c r="AM97" s="104"/>
      <c r="AN97" s="103"/>
      <c r="AO97" s="103"/>
      <c r="AP97" s="19" t="e">
        <f>(#REF!+#REF!+U97+Y97+AC97+AG97+AK97+AO97)*100/(#REF!+#REF!+T97+X97+AB97+AF97+AJ97+AN97)</f>
        <v>#REF!</v>
      </c>
      <c r="AQ97" s="48"/>
      <c r="AR97" s="108"/>
      <c r="AS97" s="108"/>
      <c r="AT97" s="51" t="e">
        <f>(#REF!+#REF!+U97+Y97+AC97+AG97+AK97+AO97+AS97)*100/(#REF!+#REF!+T97+X97+AB97+AF97+AJ97+AN97+AR97)</f>
        <v>#REF!</v>
      </c>
      <c r="AU97" s="110"/>
      <c r="AV97" s="110"/>
      <c r="AW97" s="110"/>
      <c r="AX97" s="51" t="e">
        <f>(#REF!+#REF!+U97+Y97+AC97+AG97+AK97+AO97+AS97+AW97)*100/(#REF!+#REF!+T97+X97+AB97+AF97+AJ97+AN97+AR97+AV97)</f>
        <v>#REF!</v>
      </c>
      <c r="AY97" s="110"/>
      <c r="AZ97" s="110"/>
      <c r="BA97" s="110"/>
      <c r="BB97" s="51" t="e">
        <f>(#REF!+#REF!+U97+Y97+AC97+AG97+AK97+AO97+AS97+AW97+BA97)*100/(#REF!+#REF!+T97+X97+AB97+AF97+AJ97+AN97+AR97+AV97+AZ97)</f>
        <v>#REF!</v>
      </c>
      <c r="BC97" s="54"/>
      <c r="BD97" s="54"/>
      <c r="BE97" s="54"/>
      <c r="BF97" s="51" t="e">
        <f>(#REF!+#REF!+U97+Y97+AC97+AG97+AK97+AO97+AS97+AW97+BA97+BE97)*100/(#REF!+#REF!+T97+X97+AB97+AF97+AJ97+AN97+AR97+AV97+AZ97+BD97)</f>
        <v>#REF!</v>
      </c>
      <c r="BG97" s="16" t="e">
        <f>#REF!+#REF!+T97+X97+AB97+AF97</f>
        <v>#REF!</v>
      </c>
      <c r="BH97" s="16" t="e">
        <f>#REF!+#REF!+U97+Y97+AC97+AG97</f>
        <v>#REF!</v>
      </c>
    </row>
    <row r="98" spans="1:60" ht="91.5" customHeight="1">
      <c r="A98" s="380"/>
      <c r="B98" s="341"/>
      <c r="C98" s="156" t="s">
        <v>372</v>
      </c>
      <c r="D98" s="177" t="s">
        <v>370</v>
      </c>
      <c r="E98" s="177" t="s">
        <v>371</v>
      </c>
      <c r="F98" s="159" t="s">
        <v>584</v>
      </c>
      <c r="G98" s="197" t="s">
        <v>585</v>
      </c>
      <c r="H98" s="76">
        <f t="shared" si="28"/>
        <v>1306.7</v>
      </c>
      <c r="I98" s="146">
        <v>0</v>
      </c>
      <c r="J98" s="146">
        <v>1306.7</v>
      </c>
      <c r="K98" s="146">
        <v>0</v>
      </c>
      <c r="L98" s="146">
        <f>J98</f>
        <v>1306.7</v>
      </c>
      <c r="M98" s="23">
        <f t="shared" si="32"/>
        <v>1306.6</v>
      </c>
      <c r="N98" s="193">
        <v>0</v>
      </c>
      <c r="O98" s="310">
        <v>1306.6</v>
      </c>
      <c r="P98" s="310">
        <v>0</v>
      </c>
      <c r="Q98" s="193">
        <f t="shared" si="31"/>
        <v>1306.6</v>
      </c>
      <c r="R98" s="195">
        <v>16</v>
      </c>
      <c r="S98" s="31"/>
      <c r="T98" s="103"/>
      <c r="U98" s="103"/>
      <c r="V98" s="51" t="e">
        <f>(#REF!+#REF!+U98)*100/(#REF!+#REF!+T98)</f>
        <v>#REF!</v>
      </c>
      <c r="W98" s="127"/>
      <c r="X98" s="103"/>
      <c r="Y98" s="103"/>
      <c r="Z98" s="51" t="e">
        <f>(#REF!+#REF!+U98+Y98)*100/(#REF!+#REF!+T98+X98)</f>
        <v>#REF!</v>
      </c>
      <c r="AA98" s="127"/>
      <c r="AB98" s="103"/>
      <c r="AC98" s="127"/>
      <c r="AD98" s="51" t="e">
        <f>(#REF!+#REF!+U98+Y98+AC98)*100/(#REF!+#REF!+T98+X98+AB98)</f>
        <v>#REF!</v>
      </c>
      <c r="AE98" s="127"/>
      <c r="AF98" s="127"/>
      <c r="AG98" s="127"/>
      <c r="AH98" s="51" t="e">
        <f>(#REF!+#REF!+U98+Y98+AC98+AG98)*100/(#REF!+#REF!+T98+X98+AB98+AF98)</f>
        <v>#REF!</v>
      </c>
      <c r="AI98" s="127"/>
      <c r="AJ98" s="103"/>
      <c r="AK98" s="103"/>
      <c r="AL98" s="103" t="e">
        <f>(#REF!+#REF!+U98+Y98+AC98+AG98+AK98)*100/(#REF!+#REF!+T98+X98+AB98+AF98+AJ98)</f>
        <v>#REF!</v>
      </c>
      <c r="AM98" s="127"/>
      <c r="AN98" s="103"/>
      <c r="AO98" s="103"/>
      <c r="AP98" s="103" t="e">
        <f>(#REF!+#REF!+U98+Y98+AC98+AG98+AK98+AO98)*100/(#REF!+#REF!+T98+X98+AB98+AF98+AJ98+AN98)</f>
        <v>#REF!</v>
      </c>
      <c r="AQ98" s="115"/>
      <c r="AR98" s="127"/>
      <c r="AS98" s="127"/>
      <c r="AT98" s="51" t="e">
        <f>(#REF!+#REF!+U98+Y98+AC98+AG98+AK98+AO98+AS98)*100/(#REF!+#REF!+T98+X98+AB98+AF98+AJ98+AN98+AR98)</f>
        <v>#REF!</v>
      </c>
      <c r="AU98" s="127"/>
      <c r="AV98" s="127"/>
      <c r="AW98" s="127"/>
      <c r="AX98" s="51" t="e">
        <f>(#REF!+#REF!+U98+Y98+AC98+AG98+AK98+AO98+AS98+AW98)*100/(#REF!+#REF!+T98+X98+AB98+AF98+AJ98+AN98+AR98+AV98)</f>
        <v>#REF!</v>
      </c>
      <c r="AY98" s="127"/>
      <c r="AZ98" s="127"/>
      <c r="BA98" s="127"/>
      <c r="BB98" s="51" t="e">
        <f>(#REF!+#REF!+U98+Y98+AC98+AG98+AK98+AO98+AS98+AW98+BA98)*100/(#REF!+#REF!+T98+X98+AB98+AF98+AJ98+AN98+AR98+AV98+AZ98)</f>
        <v>#REF!</v>
      </c>
      <c r="BC98" s="127"/>
      <c r="BD98" s="127"/>
      <c r="BE98" s="127"/>
      <c r="BF98" s="51" t="e">
        <f>(#REF!+#REF!+U98+Y98+AC98+AG98+AK98+AO98+AS98+AW98+BA98+BE98)*100/(#REF!+#REF!+T98+X98+AB98+AF98+AJ98+AN98+AR98+AV98+AZ98+BD98)</f>
        <v>#REF!</v>
      </c>
      <c r="BG98" s="16" t="e">
        <f>#REF!+#REF!+T98+X98+AB98+AF98</f>
        <v>#REF!</v>
      </c>
      <c r="BH98" s="16" t="e">
        <f>#REF!+#REF!+U98+Y98+AC98+AG98</f>
        <v>#REF!</v>
      </c>
    </row>
    <row r="99" spans="1:60" ht="91.5" customHeight="1">
      <c r="A99" s="380"/>
      <c r="B99" s="341"/>
      <c r="C99" s="222" t="s">
        <v>541</v>
      </c>
      <c r="D99" s="177"/>
      <c r="E99" s="177" t="s">
        <v>542</v>
      </c>
      <c r="F99" s="159" t="s">
        <v>660</v>
      </c>
      <c r="G99" s="13">
        <v>67</v>
      </c>
      <c r="H99" s="76">
        <f t="shared" si="28"/>
        <v>11334.7</v>
      </c>
      <c r="I99" s="146">
        <v>0</v>
      </c>
      <c r="J99" s="146">
        <v>0</v>
      </c>
      <c r="K99" s="146">
        <v>11334.7</v>
      </c>
      <c r="L99" s="146">
        <f>I99+J99+K99</f>
        <v>11334.7</v>
      </c>
      <c r="M99" s="23">
        <f>Q99</f>
        <v>4364.1</v>
      </c>
      <c r="N99" s="23">
        <v>0</v>
      </c>
      <c r="O99" s="23">
        <v>4364.1</v>
      </c>
      <c r="P99" s="23">
        <v>0</v>
      </c>
      <c r="Q99" s="193">
        <f>N99+O99+P99</f>
        <v>4364.1</v>
      </c>
      <c r="R99" s="45" t="s">
        <v>700</v>
      </c>
      <c r="S99" s="140"/>
      <c r="T99" s="141"/>
      <c r="U99" s="141"/>
      <c r="V99" s="51"/>
      <c r="W99" s="127"/>
      <c r="X99" s="141"/>
      <c r="Y99" s="141"/>
      <c r="Z99" s="51"/>
      <c r="AA99" s="127"/>
      <c r="AB99" s="141"/>
      <c r="AC99" s="127"/>
      <c r="AD99" s="51"/>
      <c r="AE99" s="127"/>
      <c r="AF99" s="127"/>
      <c r="AG99" s="127"/>
      <c r="AH99" s="51"/>
      <c r="AI99" s="127"/>
      <c r="AJ99" s="141"/>
      <c r="AK99" s="141"/>
      <c r="AL99" s="141"/>
      <c r="AM99" s="127"/>
      <c r="AN99" s="141"/>
      <c r="AO99" s="141"/>
      <c r="AP99" s="141"/>
      <c r="AQ99" s="115"/>
      <c r="AR99" s="127"/>
      <c r="AS99" s="127"/>
      <c r="AT99" s="51"/>
      <c r="AU99" s="127"/>
      <c r="AV99" s="127"/>
      <c r="AW99" s="127"/>
      <c r="AX99" s="51"/>
      <c r="AY99" s="127"/>
      <c r="AZ99" s="127"/>
      <c r="BA99" s="127"/>
      <c r="BB99" s="51"/>
      <c r="BC99" s="127"/>
      <c r="BD99" s="127"/>
      <c r="BE99" s="127"/>
      <c r="BF99" s="51"/>
      <c r="BG99" s="16"/>
      <c r="BH99" s="16"/>
    </row>
    <row r="100" spans="1:60" ht="21" customHeight="1">
      <c r="A100" s="380"/>
      <c r="B100" s="341"/>
      <c r="C100" s="70" t="s">
        <v>62</v>
      </c>
      <c r="D100" s="170" t="s">
        <v>306</v>
      </c>
      <c r="E100" s="170" t="s">
        <v>518</v>
      </c>
      <c r="F100" s="33">
        <v>1127.75</v>
      </c>
      <c r="G100" s="13">
        <v>6200</v>
      </c>
      <c r="H100" s="76">
        <f t="shared" si="28"/>
        <v>8664</v>
      </c>
      <c r="I100" s="143">
        <v>0</v>
      </c>
      <c r="J100" s="143">
        <v>0</v>
      </c>
      <c r="K100" s="143">
        <v>8664</v>
      </c>
      <c r="L100" s="143">
        <f>I100+J100+K100</f>
        <v>8664</v>
      </c>
      <c r="M100" s="23">
        <f>Q100</f>
        <v>0</v>
      </c>
      <c r="N100" s="23">
        <v>0</v>
      </c>
      <c r="O100" s="23">
        <v>0</v>
      </c>
      <c r="P100" s="23">
        <v>0</v>
      </c>
      <c r="Q100" s="193">
        <f>N100+O100+P100</f>
        <v>0</v>
      </c>
      <c r="R100" s="45">
        <v>0</v>
      </c>
      <c r="S100" s="31"/>
      <c r="T100" s="19"/>
      <c r="U100" s="19"/>
      <c r="V100" s="51" t="e">
        <f>(#REF!+#REF!+U100)*100/(#REF!+#REF!+T100)</f>
        <v>#REF!</v>
      </c>
      <c r="W100" s="54"/>
      <c r="X100" s="19"/>
      <c r="Y100" s="19"/>
      <c r="Z100" s="51" t="e">
        <f>(#REF!+#REF!+U100+Y100)*100/(#REF!+#REF!+T100+X100)</f>
        <v>#REF!</v>
      </c>
      <c r="AA100" s="54"/>
      <c r="AB100" s="19"/>
      <c r="AC100" s="54"/>
      <c r="AD100" s="51" t="e">
        <f>(#REF!+#REF!+U100+Y100+AC100)*100/(#REF!+#REF!+T100+X100+AB100)</f>
        <v>#REF!</v>
      </c>
      <c r="AE100" s="94"/>
      <c r="AF100" s="94"/>
      <c r="AG100" s="94"/>
      <c r="AH100" s="51" t="e">
        <f>(#REF!+#REF!+U100+Y100+AC100+AG100)*100/(#REF!+#REF!+T100+X100+AB100+AF100)</f>
        <v>#REF!</v>
      </c>
      <c r="AI100" s="54"/>
      <c r="AJ100" s="19"/>
      <c r="AK100" s="19"/>
      <c r="AL100" s="19" t="e">
        <f>(#REF!+#REF!+U100+Y100+AC100+AG100+AK100)*100/(#REF!+#REF!+T100+X100+AB100+AF100+AJ100)</f>
        <v>#REF!</v>
      </c>
      <c r="AM100" s="54"/>
      <c r="AN100" s="19"/>
      <c r="AO100" s="19"/>
      <c r="AP100" s="19" t="e">
        <f>(#REF!+#REF!+U100+Y100+AC100+AG100+AK100+AO100)*100/(#REF!+#REF!+T100+X100+AB100+AF100+AJ100+AN100)</f>
        <v>#REF!</v>
      </c>
      <c r="AQ100" s="54"/>
      <c r="AR100" s="54"/>
      <c r="AS100" s="54"/>
      <c r="AT100" s="51" t="e">
        <f>(#REF!+#REF!+U100+Y100+AC100+AG100+AK100+AO100+AS100)*100/(#REF!+#REF!+T100+X100+AB100+AF100+AJ100+AN100+AR100)</f>
        <v>#REF!</v>
      </c>
      <c r="AU100" s="54"/>
      <c r="AV100" s="54"/>
      <c r="AW100" s="54"/>
      <c r="AX100" s="51" t="e">
        <f>(#REF!+#REF!+U100+Y100+AC100+AG100+AK100+AO100+AS100+AW100)*100/(#REF!+#REF!+T100+X100+AB100+AF100+AJ100+AN100+AR100+AV100)</f>
        <v>#REF!</v>
      </c>
      <c r="AY100" s="54"/>
      <c r="AZ100" s="54"/>
      <c r="BA100" s="54"/>
      <c r="BB100" s="51" t="e">
        <f>(#REF!+#REF!+U100+Y100+AC100+AG100+AK100+AO100+AS100+AW100+BA100)*100/(#REF!+#REF!+T100+X100+AB100+AF100+AJ100+AN100+AR100+AV100+AZ100)</f>
        <v>#REF!</v>
      </c>
      <c r="BC100" s="54"/>
      <c r="BD100" s="54"/>
      <c r="BE100" s="54"/>
      <c r="BF100" s="51" t="e">
        <f>(#REF!+#REF!+U100+Y100+AC100+AG100+AK100+AO100+AS100+AW100+BA100+BE100)*100/(#REF!+#REF!+T100+X100+AB100+AF100+AJ100+AN100+AR100+AV100+AZ100+BD100)</f>
        <v>#REF!</v>
      </c>
      <c r="BG100" s="16" t="e">
        <f>#REF!+#REF!+T100+X100+AB100+AF100</f>
        <v>#REF!</v>
      </c>
      <c r="BH100" s="16" t="e">
        <f>#REF!+#REF!+U100+Y100+AC100+AG100</f>
        <v>#REF!</v>
      </c>
    </row>
    <row r="101" spans="1:61" s="266" customFormat="1" ht="21" customHeight="1">
      <c r="A101" s="236"/>
      <c r="B101" s="235" t="s">
        <v>344</v>
      </c>
      <c r="C101" s="261"/>
      <c r="D101" s="244"/>
      <c r="E101" s="244"/>
      <c r="F101" s="237"/>
      <c r="G101" s="238"/>
      <c r="H101" s="244">
        <f>SUM(H85:H100)</f>
        <v>276539.4</v>
      </c>
      <c r="I101" s="244">
        <f>I100+I99+I98+I97+I96+I95+I94+I93+I92+I91+I90+I89+I88+I87+I86+I85</f>
        <v>206668.6</v>
      </c>
      <c r="J101" s="244">
        <f aca="true" t="shared" si="33" ref="J101:Q101">J100+J99+J98+J97+J96+J95+J94+J93+J92+J91+J90+J89+J88+J87+J86+J85</f>
        <v>49872.1</v>
      </c>
      <c r="K101" s="244">
        <f t="shared" si="33"/>
        <v>19998.7</v>
      </c>
      <c r="L101" s="244">
        <f t="shared" si="33"/>
        <v>276539.39999999997</v>
      </c>
      <c r="M101" s="244">
        <f t="shared" si="33"/>
        <v>176803.19999999998</v>
      </c>
      <c r="N101" s="244">
        <f t="shared" si="33"/>
        <v>135763.5</v>
      </c>
      <c r="O101" s="244">
        <f t="shared" si="33"/>
        <v>41039.7</v>
      </c>
      <c r="P101" s="244">
        <f t="shared" si="33"/>
        <v>0</v>
      </c>
      <c r="Q101" s="244">
        <f t="shared" si="33"/>
        <v>176803.19999999998</v>
      </c>
      <c r="R101" s="244"/>
      <c r="S101" s="252"/>
      <c r="T101" s="252">
        <f>T100+T97+T95+T94+T93+T92+T91+T90+T89+T88+T87+T86+T85</f>
        <v>0</v>
      </c>
      <c r="U101" s="252">
        <f>U100+U97+U95+U94+U93+U92+U91+U90+U89+U88+U87+U86+U85</f>
        <v>0</v>
      </c>
      <c r="V101" s="252"/>
      <c r="W101" s="252"/>
      <c r="X101" s="252">
        <f>X100+X97+X95+X94+X93+X92+X91+X90+X89+X88+X87+X86+X85</f>
        <v>0</v>
      </c>
      <c r="Y101" s="252">
        <f>Y100+Y97+Y95+Y94+Y93+Y92+Y91+Y90+Y89+Y88+Y87+Y86+Y85</f>
        <v>0</v>
      </c>
      <c r="Z101" s="252"/>
      <c r="AA101" s="252"/>
      <c r="AB101" s="252">
        <f>AB100+AB97+AB95+AB94+AB93+AB92+AB91+AB90+AB89+AB88+AB87+AB86+AB85</f>
        <v>0</v>
      </c>
      <c r="AC101" s="252">
        <f>AC100+AC97+AC95+AC94+AC93+AC92+AC91+AC90+AC89+AC88+AC87+AC86+AC85</f>
        <v>0</v>
      </c>
      <c r="AD101" s="252"/>
      <c r="AE101" s="252"/>
      <c r="AF101" s="252">
        <f>AF100+AF97+AF95+AF94+AF93+AF92+AF91+AF90+AF89+AF88+AF87+AF86+AF85</f>
        <v>0</v>
      </c>
      <c r="AG101" s="252">
        <f>AG100+AG97+AG95+AG94+AG93+AG92+AG91+AG90+AG89+AG88+AG87+AG86+AG85</f>
        <v>0</v>
      </c>
      <c r="AH101" s="252"/>
      <c r="AI101" s="252"/>
      <c r="AJ101" s="252">
        <f>AJ100+AJ97+AJ95+AJ94+AJ93+AJ92+AJ91+AJ90+AJ89+AJ88+AJ87+AJ86+AJ85</f>
        <v>0</v>
      </c>
      <c r="AK101" s="252">
        <f>AK100+AK97+AK95+AK94+AK93+AK92+AK91+AK90+AK89+AK88+AK87+AK86+AK85</f>
        <v>0</v>
      </c>
      <c r="AL101" s="252"/>
      <c r="AM101" s="252"/>
      <c r="AN101" s="252">
        <f>AN100+AN97+AN95+AN94+AN93+AN92+AN91+AN90+AN89+AN88+AN87+AN86+AN85</f>
        <v>0</v>
      </c>
      <c r="AO101" s="252">
        <f>AO100+AO97+AO95+AO94+AO93+AO92+AO91+AO90+AO89+AO88+AO87+AO86+AO85</f>
        <v>0</v>
      </c>
      <c r="AP101" s="252"/>
      <c r="AQ101" s="252"/>
      <c r="AR101" s="252">
        <f>AR100+AR97+AR95+AR94+AR93+AR92+AR91+AR90+AR89+AR88+AR87+AR86+AR85</f>
        <v>0</v>
      </c>
      <c r="AS101" s="252">
        <f>AS100+AS97+AS95+AS94+AS93+AS92+AS91+AS90+AS89+AS88+AS87+AS86+AS85</f>
        <v>0</v>
      </c>
      <c r="AT101" s="252"/>
      <c r="AU101" s="252"/>
      <c r="AV101" s="252">
        <f>AV100+AV97+AV95+AV94+AV93+AV92+AV91+AV90+AV89+AV88+AV87+AV86+AV85</f>
        <v>0</v>
      </c>
      <c r="AW101" s="252">
        <f>AW100+AW97+AW95+AW94+AW93+AW92+AW91+AW90+AW89+AW88+AW87+AW86+AW85</f>
        <v>0</v>
      </c>
      <c r="AX101" s="252"/>
      <c r="AY101" s="252"/>
      <c r="AZ101" s="252">
        <f>AZ100+AZ97+AZ95+AZ94+AZ93+AZ92+AZ91+AZ90+AZ89+AZ88+AZ87+AZ86+AZ85</f>
        <v>0</v>
      </c>
      <c r="BA101" s="252">
        <f>BA100+BA97+BA95+BA94+BA93+BA92+BA91+BA90+BA89+BA88+BA87+BA86+BA85</f>
        <v>0</v>
      </c>
      <c r="BB101" s="252"/>
      <c r="BC101" s="252"/>
      <c r="BD101" s="252">
        <f>BD100+BD97+BD95+BD94+BD93+BD92+BD91+BD90+BD89+BD88+BD87+BD86+BD85</f>
        <v>0</v>
      </c>
      <c r="BE101" s="252">
        <f>BE100+BE97+BE95+BE94+BE93+BE92+BE91+BE90+BE89+BE88+BE87+BE86+BE85</f>
        <v>0</v>
      </c>
      <c r="BF101" s="252"/>
      <c r="BG101" s="90" t="e">
        <f>#REF!+#REF!+T101+X101+AB101+AF101</f>
        <v>#REF!</v>
      </c>
      <c r="BH101" s="90" t="e">
        <f>#REF!+#REF!+U101+Y101+AC101+AG101</f>
        <v>#REF!</v>
      </c>
      <c r="BI101" s="299"/>
    </row>
    <row r="102" spans="1:60" ht="45" customHeight="1">
      <c r="A102" s="8" t="s">
        <v>18</v>
      </c>
      <c r="B102" s="32" t="s">
        <v>346</v>
      </c>
      <c r="C102" s="70" t="s">
        <v>63</v>
      </c>
      <c r="D102" s="170" t="s">
        <v>309</v>
      </c>
      <c r="E102" s="170" t="s">
        <v>364</v>
      </c>
      <c r="F102" s="33" t="s">
        <v>586</v>
      </c>
      <c r="G102" s="13" t="s">
        <v>587</v>
      </c>
      <c r="H102" s="76">
        <f>L102</f>
        <v>56418.8</v>
      </c>
      <c r="I102" s="143">
        <v>56010.8</v>
      </c>
      <c r="J102" s="143">
        <v>408</v>
      </c>
      <c r="K102" s="143">
        <v>0</v>
      </c>
      <c r="L102" s="143">
        <f>J102+I102</f>
        <v>56418.8</v>
      </c>
      <c r="M102" s="23">
        <f>Q102</f>
        <v>30393.2</v>
      </c>
      <c r="N102" s="193">
        <v>30185.8</v>
      </c>
      <c r="O102" s="328">
        <v>207.4</v>
      </c>
      <c r="P102" s="328">
        <v>0</v>
      </c>
      <c r="Q102" s="193">
        <f>O102+N102</f>
        <v>30393.2</v>
      </c>
      <c r="R102" s="211" t="s">
        <v>714</v>
      </c>
      <c r="S102" s="31"/>
      <c r="T102" s="19"/>
      <c r="U102" s="19"/>
      <c r="V102" s="51" t="e">
        <f>(#REF!+#REF!+U102)*100/(#REF!+#REF!+T102)</f>
        <v>#REF!</v>
      </c>
      <c r="W102" s="54"/>
      <c r="X102" s="19"/>
      <c r="Y102" s="19"/>
      <c r="Z102" s="51" t="e">
        <f>(#REF!+#REF!+U102+Y102)*100/(#REF!+#REF!+T102+X102)</f>
        <v>#REF!</v>
      </c>
      <c r="AA102" s="94"/>
      <c r="AB102" s="19"/>
      <c r="AC102" s="94"/>
      <c r="AD102" s="51" t="e">
        <f>(#REF!+#REF!+U102+Y102+AC102)*100/(#REF!+#REF!+T102+X102+AB102)</f>
        <v>#REF!</v>
      </c>
      <c r="AE102" s="94"/>
      <c r="AF102" s="94"/>
      <c r="AG102" s="94"/>
      <c r="AH102" s="51" t="e">
        <f>(#REF!+#REF!+U102+Y102+AC102+AG102)*100/(#REF!+#REF!+T102+X102+AB102+AF102)</f>
        <v>#REF!</v>
      </c>
      <c r="AI102" s="94"/>
      <c r="AJ102" s="19"/>
      <c r="AK102" s="19"/>
      <c r="AL102" s="19" t="e">
        <f>(#REF!+#REF!+U102+Y102+AC102+AG102+AK102)*100/(#REF!+#REF!+T102+X102+AB102+AF102+AJ102)</f>
        <v>#REF!</v>
      </c>
      <c r="AM102" s="104"/>
      <c r="AN102" s="103"/>
      <c r="AO102" s="104"/>
      <c r="AP102" s="19" t="e">
        <f>(#REF!+#REF!+U102+Y102+AC102+AG102+AK102+AO102)*100/(#REF!+#REF!+T102+X102+AB102+AF102+AJ102+AN102)</f>
        <v>#REF!</v>
      </c>
      <c r="AQ102" s="48"/>
      <c r="AR102" s="108"/>
      <c r="AS102" s="108"/>
      <c r="AT102" s="51" t="e">
        <f>(#REF!+#REF!+U102+Y102+AC102+AG102+AK102+AO102+AS102)*100/(#REF!+#REF!+T102+X102+AB102+AF102+AJ102+AN102+AR102)</f>
        <v>#REF!</v>
      </c>
      <c r="AU102" s="110"/>
      <c r="AV102" s="110"/>
      <c r="AW102" s="110"/>
      <c r="AX102" s="51" t="e">
        <f>(#REF!+#REF!+U102+Y102+AC102+AG102+AK102+AO102+AS102+AW102)*100/(#REF!+#REF!+T102+X102+AB102+AF102+AJ102+AN102+AR102+AV102)</f>
        <v>#REF!</v>
      </c>
      <c r="AY102" s="110"/>
      <c r="AZ102" s="110"/>
      <c r="BA102" s="110"/>
      <c r="BB102" s="51" t="e">
        <f>(#REF!+#REF!+U102+Y102+AC102+AG102+AK102+AO102+AS102+AW102+BA102)*100/(#REF!+#REF!+T102+X102+AB102+AF102+AJ102+AN102+AR102+AV102+AZ102)</f>
        <v>#REF!</v>
      </c>
      <c r="BC102" s="124"/>
      <c r="BD102" s="124"/>
      <c r="BE102" s="124"/>
      <c r="BF102" s="51" t="e">
        <f>(#REF!+#REF!+U102+Y102+AC102+AG102+AK102+AO102+AS102+AW102+BA102+BE102)*100/(#REF!+#REF!+T102+X102+AB102+AF102+AJ102+AN102+AR102+AV102+AZ102+BD102)</f>
        <v>#REF!</v>
      </c>
      <c r="BG102" s="16" t="e">
        <f>#REF!+#REF!+T102+X102+AB102+AF102</f>
        <v>#REF!</v>
      </c>
      <c r="BH102" s="16" t="e">
        <f>#REF!+#REF!+U102+Y102+AC102+AG102</f>
        <v>#REF!</v>
      </c>
    </row>
    <row r="103" spans="1:63" s="240" customFormat="1" ht="24" customHeight="1">
      <c r="A103" s="87"/>
      <c r="B103" s="91" t="s">
        <v>344</v>
      </c>
      <c r="C103" s="258"/>
      <c r="D103" s="244"/>
      <c r="E103" s="244"/>
      <c r="F103" s="87"/>
      <c r="G103" s="87"/>
      <c r="H103" s="244">
        <f>SUM(H102)</f>
        <v>56418.8</v>
      </c>
      <c r="I103" s="244">
        <f>SUM(I102)</f>
        <v>56010.8</v>
      </c>
      <c r="J103" s="244">
        <f aca="true" t="shared" si="34" ref="J103:Q103">SUM(J102)</f>
        <v>408</v>
      </c>
      <c r="K103" s="244">
        <f t="shared" si="34"/>
        <v>0</v>
      </c>
      <c r="L103" s="244">
        <f t="shared" si="34"/>
        <v>56418.8</v>
      </c>
      <c r="M103" s="244">
        <f t="shared" si="34"/>
        <v>30393.2</v>
      </c>
      <c r="N103" s="244">
        <f t="shared" si="34"/>
        <v>30185.8</v>
      </c>
      <c r="O103" s="244">
        <f t="shared" si="34"/>
        <v>207.4</v>
      </c>
      <c r="P103" s="244">
        <f t="shared" si="34"/>
        <v>0</v>
      </c>
      <c r="Q103" s="244">
        <f t="shared" si="34"/>
        <v>30393.2</v>
      </c>
      <c r="R103" s="244"/>
      <c r="S103" s="92"/>
      <c r="T103" s="92">
        <f aca="true" t="shared" si="35" ref="T103:BE103">SUM(T102)</f>
        <v>0</v>
      </c>
      <c r="U103" s="92">
        <f t="shared" si="35"/>
        <v>0</v>
      </c>
      <c r="V103" s="92"/>
      <c r="W103" s="92"/>
      <c r="X103" s="92">
        <f t="shared" si="35"/>
        <v>0</v>
      </c>
      <c r="Y103" s="92">
        <f t="shared" si="35"/>
        <v>0</v>
      </c>
      <c r="Z103" s="92"/>
      <c r="AA103" s="92"/>
      <c r="AB103" s="92">
        <f t="shared" si="35"/>
        <v>0</v>
      </c>
      <c r="AC103" s="92">
        <f t="shared" si="35"/>
        <v>0</v>
      </c>
      <c r="AD103" s="92"/>
      <c r="AE103" s="92"/>
      <c r="AF103" s="92">
        <f t="shared" si="35"/>
        <v>0</v>
      </c>
      <c r="AG103" s="92">
        <f t="shared" si="35"/>
        <v>0</v>
      </c>
      <c r="AH103" s="92"/>
      <c r="AI103" s="92"/>
      <c r="AJ103" s="92">
        <f t="shared" si="35"/>
        <v>0</v>
      </c>
      <c r="AK103" s="92">
        <f t="shared" si="35"/>
        <v>0</v>
      </c>
      <c r="AL103" s="92"/>
      <c r="AM103" s="92"/>
      <c r="AN103" s="92">
        <f t="shared" si="35"/>
        <v>0</v>
      </c>
      <c r="AO103" s="92">
        <f t="shared" si="35"/>
        <v>0</v>
      </c>
      <c r="AP103" s="92"/>
      <c r="AQ103" s="92"/>
      <c r="AR103" s="92">
        <f t="shared" si="35"/>
        <v>0</v>
      </c>
      <c r="AS103" s="92">
        <f t="shared" si="35"/>
        <v>0</v>
      </c>
      <c r="AT103" s="92"/>
      <c r="AU103" s="92"/>
      <c r="AV103" s="92">
        <f t="shared" si="35"/>
        <v>0</v>
      </c>
      <c r="AW103" s="92">
        <f t="shared" si="35"/>
        <v>0</v>
      </c>
      <c r="AX103" s="92"/>
      <c r="AY103" s="92"/>
      <c r="AZ103" s="92">
        <f t="shared" si="35"/>
        <v>0</v>
      </c>
      <c r="BA103" s="92">
        <f t="shared" si="35"/>
        <v>0</v>
      </c>
      <c r="BB103" s="92"/>
      <c r="BC103" s="92"/>
      <c r="BD103" s="92">
        <f t="shared" si="35"/>
        <v>0</v>
      </c>
      <c r="BE103" s="92">
        <f t="shared" si="35"/>
        <v>0</v>
      </c>
      <c r="BF103" s="92"/>
      <c r="BG103" s="90" t="e">
        <f>#REF!+#REF!+T103+X103+AB103+AF103</f>
        <v>#REF!</v>
      </c>
      <c r="BH103" s="90" t="e">
        <f>#REF!+#REF!+U103+Y103+AC103+AG103</f>
        <v>#REF!</v>
      </c>
      <c r="BI103" s="299"/>
      <c r="BK103" s="266"/>
    </row>
    <row r="104" spans="1:60" ht="60">
      <c r="A104" s="338" t="s">
        <v>25</v>
      </c>
      <c r="B104" s="341" t="s">
        <v>64</v>
      </c>
      <c r="C104" s="70" t="s">
        <v>65</v>
      </c>
      <c r="D104" s="170" t="s">
        <v>239</v>
      </c>
      <c r="E104" s="170" t="s">
        <v>678</v>
      </c>
      <c r="F104" s="33">
        <v>100</v>
      </c>
      <c r="G104" s="95">
        <v>1</v>
      </c>
      <c r="H104" s="76">
        <f aca="true" t="shared" si="36" ref="H104:H112">L104</f>
        <v>101.2</v>
      </c>
      <c r="I104" s="143">
        <v>100</v>
      </c>
      <c r="J104" s="143">
        <v>1.2</v>
      </c>
      <c r="K104" s="143">
        <v>0</v>
      </c>
      <c r="L104" s="143">
        <f>J104+I104</f>
        <v>101.2</v>
      </c>
      <c r="M104" s="23">
        <f>Q104</f>
        <v>101</v>
      </c>
      <c r="N104" s="193">
        <v>100</v>
      </c>
      <c r="O104" s="328">
        <v>1</v>
      </c>
      <c r="P104" s="328">
        <v>0</v>
      </c>
      <c r="Q104" s="193">
        <f>O104+N104</f>
        <v>101</v>
      </c>
      <c r="R104" s="297">
        <v>1</v>
      </c>
      <c r="S104" s="31"/>
      <c r="T104" s="19"/>
      <c r="U104" s="19"/>
      <c r="V104" s="51" t="e">
        <f>(#REF!+#REF!+U104)*100/(#REF!+#REF!+T104)</f>
        <v>#REF!</v>
      </c>
      <c r="W104" s="54"/>
      <c r="X104" s="19"/>
      <c r="Y104" s="19"/>
      <c r="Z104" s="51" t="e">
        <f>(#REF!+#REF!+U104+Y104)*100/(#REF!+#REF!+T104+X104)</f>
        <v>#REF!</v>
      </c>
      <c r="AA104" s="94"/>
      <c r="AB104" s="19"/>
      <c r="AC104" s="94"/>
      <c r="AD104" s="51" t="e">
        <f>(#REF!+#REF!+U104+Y104+AC104)*100/(#REF!+#REF!+T104+X104+AB104)</f>
        <v>#REF!</v>
      </c>
      <c r="AE104" s="94"/>
      <c r="AF104" s="94"/>
      <c r="AG104" s="94"/>
      <c r="AH104" s="51" t="e">
        <f>(#REF!+#REF!+U104+Y104+AC104+AG104)*100/(#REF!+#REF!+T104+X104+AB104+AF104)</f>
        <v>#REF!</v>
      </c>
      <c r="AI104" s="94"/>
      <c r="AJ104" s="19"/>
      <c r="AK104" s="19"/>
      <c r="AL104" s="19" t="e">
        <f>(#REF!+#REF!+U104+Y104+AC104+AG104+AK104)*100/(#REF!+#REF!+T104+X104+AB104+AF104+AJ104)</f>
        <v>#REF!</v>
      </c>
      <c r="AM104" s="104"/>
      <c r="AN104" s="103"/>
      <c r="AO104" s="104"/>
      <c r="AP104" s="19" t="e">
        <f>(#REF!+#REF!+U104+Y104+AC104+AG104+AK104+AO104)*100/(#REF!+#REF!+T104+X104+AB104+AF104+AJ104+AN104)</f>
        <v>#REF!</v>
      </c>
      <c r="AQ104" s="48"/>
      <c r="AR104" s="108"/>
      <c r="AS104" s="108"/>
      <c r="AT104" s="51" t="e">
        <f>(#REF!+#REF!+U104+Y104+AC104+AG104+AK104+AO104+AS104)*100/(#REF!+#REF!+T104+X104+AB104+AF104+AJ104+AN104+AR104)</f>
        <v>#REF!</v>
      </c>
      <c r="AU104" s="110"/>
      <c r="AV104" s="110"/>
      <c r="AW104" s="110"/>
      <c r="AX104" s="51" t="e">
        <f>(#REF!+#REF!+U104+Y104+AC104+AG104+AK104+AO104+AS104+AW104)*100/(#REF!+#REF!+T104+X104+AB104+AF104+AJ104+AN104+AR104+AV104)</f>
        <v>#REF!</v>
      </c>
      <c r="AY104" s="110"/>
      <c r="AZ104" s="110"/>
      <c r="BA104" s="110"/>
      <c r="BB104" s="51" t="e">
        <f>(#REF!+#REF!+U104+Y104+AC104+AG104+AK104+AO104+AS104+AW104+BA104)*100/(#REF!+#REF!+T104+X104+AB104+AF104+AJ104+AN104+AR104+AV104+AZ104)</f>
        <v>#REF!</v>
      </c>
      <c r="BC104" s="124"/>
      <c r="BD104" s="124"/>
      <c r="BE104" s="124"/>
      <c r="BF104" s="51" t="e">
        <f>(#REF!+#REF!+U104+Y104+AC104+AG104+AK104+AO104+AS104+AW104+BA104+BE104)*100/(#REF!+#REF!+T104+X104+AB104+AF104+AJ104+AN104+AR104+AV104+AZ104+BD104)</f>
        <v>#REF!</v>
      </c>
      <c r="BG104" s="16" t="e">
        <f>#REF!+#REF!+T104+X104+AB104+AF104</f>
        <v>#REF!</v>
      </c>
      <c r="BH104" s="16" t="e">
        <f>#REF!+#REF!+U104+Y104+AC104+AG104</f>
        <v>#REF!</v>
      </c>
    </row>
    <row r="105" spans="1:60" ht="44.25" customHeight="1">
      <c r="A105" s="339"/>
      <c r="B105" s="341"/>
      <c r="C105" s="70" t="s">
        <v>66</v>
      </c>
      <c r="D105" s="170" t="s">
        <v>240</v>
      </c>
      <c r="E105" s="170" t="s">
        <v>409</v>
      </c>
      <c r="F105" s="33">
        <v>15</v>
      </c>
      <c r="G105" s="95">
        <v>13</v>
      </c>
      <c r="H105" s="76">
        <f t="shared" si="36"/>
        <v>2277</v>
      </c>
      <c r="I105" s="143">
        <v>2250</v>
      </c>
      <c r="J105" s="143">
        <v>27</v>
      </c>
      <c r="K105" s="143">
        <v>0</v>
      </c>
      <c r="L105" s="143">
        <f aca="true" t="shared" si="37" ref="L105:L112">J105+I105</f>
        <v>2277</v>
      </c>
      <c r="M105" s="23">
        <f aca="true" t="shared" si="38" ref="M105:M112">Q105</f>
        <v>1392.8</v>
      </c>
      <c r="N105" s="193">
        <v>1380</v>
      </c>
      <c r="O105" s="328">
        <v>12.8</v>
      </c>
      <c r="P105" s="328">
        <v>0</v>
      </c>
      <c r="Q105" s="193">
        <f aca="true" t="shared" si="39" ref="Q105:Q112">O105+N105</f>
        <v>1392.8</v>
      </c>
      <c r="R105" s="297">
        <v>13</v>
      </c>
      <c r="S105" s="31"/>
      <c r="T105" s="19"/>
      <c r="U105" s="19"/>
      <c r="V105" s="51" t="e">
        <f>(#REF!+#REF!+U105)*100/(#REF!+#REF!+T105)</f>
        <v>#REF!</v>
      </c>
      <c r="W105" s="19"/>
      <c r="X105" s="19"/>
      <c r="Y105" s="51"/>
      <c r="Z105" s="51" t="e">
        <f>(#REF!+#REF!+U105+Y105)*100/(#REF!+#REF!+T105+X105)</f>
        <v>#REF!</v>
      </c>
      <c r="AA105" s="94"/>
      <c r="AB105" s="19"/>
      <c r="AC105" s="94"/>
      <c r="AD105" s="51" t="e">
        <f>(#REF!+#REF!+U105+Y105+AC105)*100/(#REF!+#REF!+T105+X105+AB105)</f>
        <v>#REF!</v>
      </c>
      <c r="AE105" s="94"/>
      <c r="AF105" s="94"/>
      <c r="AG105" s="94"/>
      <c r="AH105" s="51" t="e">
        <f>(#REF!+#REF!+U105+Y105+AC105+AG105)*100/(#REF!+#REF!+T105+X105+AB105+AF105)</f>
        <v>#REF!</v>
      </c>
      <c r="AI105" s="94"/>
      <c r="AJ105" s="19"/>
      <c r="AK105" s="19"/>
      <c r="AL105" s="19" t="e">
        <f>(#REF!+#REF!+U105+Y105+AC105+AG105+AK105)*100/(#REF!+#REF!+T105+X105+AB105+AF105+AJ105)</f>
        <v>#REF!</v>
      </c>
      <c r="AM105" s="104"/>
      <c r="AN105" s="103"/>
      <c r="AO105" s="104"/>
      <c r="AP105" s="19" t="e">
        <f>(#REF!+#REF!+U105+Y105+AC105+AG105+AK105+AO105)*100/(#REF!+#REF!+T105+X105+AB105+AF105+AJ105+AN105)</f>
        <v>#REF!</v>
      </c>
      <c r="AQ105" s="48"/>
      <c r="AR105" s="108"/>
      <c r="AS105" s="108"/>
      <c r="AT105" s="51" t="e">
        <f>(#REF!+#REF!+U105+Y105+AC105+AG105+AK105+AO105+AS105)*100/(#REF!+#REF!+T105+X105+AB105+AF105+AJ105+AN105+AR105)</f>
        <v>#REF!</v>
      </c>
      <c r="AU105" s="110"/>
      <c r="AV105" s="110"/>
      <c r="AW105" s="110"/>
      <c r="AX105" s="51" t="e">
        <f>(#REF!+#REF!+U105+Y105+AC105+AG105+AK105+AO105+AS105+AW105)*100/(#REF!+#REF!+T105+X105+AB105+AF105+AJ105+AN105+AR105+AV105)</f>
        <v>#REF!</v>
      </c>
      <c r="AY105" s="110"/>
      <c r="AZ105" s="110"/>
      <c r="BA105" s="110"/>
      <c r="BB105" s="51" t="e">
        <f>(#REF!+#REF!+U105+Y105+AC105+AG105+AK105+AO105+AS105+AW105+BA105)*100/(#REF!+#REF!+T105+X105+AB105+AF105+AJ105+AN105+AR105+AV105+AZ105)</f>
        <v>#REF!</v>
      </c>
      <c r="BC105" s="124"/>
      <c r="BD105" s="124"/>
      <c r="BE105" s="124"/>
      <c r="BF105" s="51" t="e">
        <f>(#REF!+#REF!+U105+Y105+AC105+AG105+AK105+AO105+AS105+AW105+BA105+BE105)*100/(#REF!+#REF!+T105+X105+AB105+AF105+AJ105+AN105+AR105+AV105+AZ105+BD105)</f>
        <v>#REF!</v>
      </c>
      <c r="BG105" s="16" t="e">
        <f>#REF!+#REF!+T105+X105+AB105+AF105</f>
        <v>#REF!</v>
      </c>
      <c r="BH105" s="16" t="e">
        <f>#REF!+#REF!+U105+Y105+AC105+AG105</f>
        <v>#REF!</v>
      </c>
    </row>
    <row r="106" spans="1:60" ht="36">
      <c r="A106" s="339"/>
      <c r="B106" s="341"/>
      <c r="C106" s="70" t="s">
        <v>67</v>
      </c>
      <c r="D106" s="170" t="s">
        <v>241</v>
      </c>
      <c r="E106" s="170" t="s">
        <v>414</v>
      </c>
      <c r="F106" s="33">
        <v>10</v>
      </c>
      <c r="G106" s="95">
        <v>20</v>
      </c>
      <c r="H106" s="76">
        <f t="shared" si="36"/>
        <v>204</v>
      </c>
      <c r="I106" s="143">
        <v>200</v>
      </c>
      <c r="J106" s="143">
        <v>4</v>
      </c>
      <c r="K106" s="143">
        <v>0</v>
      </c>
      <c r="L106" s="143">
        <f t="shared" si="37"/>
        <v>204</v>
      </c>
      <c r="M106" s="23">
        <f t="shared" si="38"/>
        <v>183.1</v>
      </c>
      <c r="N106" s="193">
        <v>180</v>
      </c>
      <c r="O106" s="328">
        <v>3.1</v>
      </c>
      <c r="P106" s="328">
        <v>0</v>
      </c>
      <c r="Q106" s="193">
        <f t="shared" si="39"/>
        <v>183.1</v>
      </c>
      <c r="R106" s="297">
        <v>18</v>
      </c>
      <c r="S106" s="31"/>
      <c r="T106" s="19"/>
      <c r="U106" s="19"/>
      <c r="V106" s="51" t="e">
        <f>(#REF!+#REF!+U106)*100/(#REF!+#REF!+T106)</f>
        <v>#REF!</v>
      </c>
      <c r="W106" s="19"/>
      <c r="X106" s="19"/>
      <c r="Y106" s="51"/>
      <c r="Z106" s="51" t="e">
        <f>(#REF!+#REF!+U106+Y106)*100/(#REF!+#REF!+T106+X106)</f>
        <v>#REF!</v>
      </c>
      <c r="AA106" s="94"/>
      <c r="AB106" s="19"/>
      <c r="AC106" s="94"/>
      <c r="AD106" s="51" t="e">
        <f>(#REF!+#REF!+U106+Y106+AC106)*100/(#REF!+#REF!+T106+X106+AB106)</f>
        <v>#REF!</v>
      </c>
      <c r="AE106" s="94"/>
      <c r="AF106" s="94"/>
      <c r="AG106" s="94"/>
      <c r="AH106" s="51" t="e">
        <f>(#REF!+#REF!+U106+Y106+AC106+AG106)*100/(#REF!+#REF!+T106+X106+AB106+AF106)</f>
        <v>#REF!</v>
      </c>
      <c r="AI106" s="94"/>
      <c r="AJ106" s="19"/>
      <c r="AK106" s="19"/>
      <c r="AL106" s="19" t="e">
        <f>(#REF!+#REF!+U106+Y106+AC106+AG106+AK106)*100/(#REF!+#REF!+T106+X106+AB106+AF106+AJ106)</f>
        <v>#REF!</v>
      </c>
      <c r="AM106" s="104"/>
      <c r="AN106" s="103"/>
      <c r="AO106" s="104"/>
      <c r="AP106" s="19" t="e">
        <f>(#REF!+#REF!+U106+Y106+AC106+AG106+AK106+AO106)*100/(#REF!+#REF!+T106+X106+AB106+AF106+AJ106+AN106)</f>
        <v>#REF!</v>
      </c>
      <c r="AQ106" s="48"/>
      <c r="AR106" s="108"/>
      <c r="AS106" s="108"/>
      <c r="AT106" s="51" t="e">
        <f>(#REF!+#REF!+U106+Y106+AC106+AG106+AK106+AO106+AS106)*100/(#REF!+#REF!+T106+X106+AB106+AF106+AJ106+AN106+AR106)</f>
        <v>#REF!</v>
      </c>
      <c r="AU106" s="110"/>
      <c r="AV106" s="110"/>
      <c r="AW106" s="110"/>
      <c r="AX106" s="51" t="e">
        <f>(#REF!+#REF!+U106+Y106+AC106+AG106+AK106+AO106+AS106+AW106)*100/(#REF!+#REF!+T106+X106+AB106+AF106+AJ106+AN106+AR106+AV106)</f>
        <v>#REF!</v>
      </c>
      <c r="AY106" s="110"/>
      <c r="AZ106" s="110"/>
      <c r="BA106" s="110"/>
      <c r="BB106" s="51" t="e">
        <f>(#REF!+#REF!+U106+Y106+AC106+AG106+AK106+AO106+AS106+AW106+BA106)*100/(#REF!+#REF!+T106+X106+AB106+AF106+AJ106+AN106+AR106+AV106+AZ106)</f>
        <v>#REF!</v>
      </c>
      <c r="BC106" s="124"/>
      <c r="BD106" s="124"/>
      <c r="BE106" s="124"/>
      <c r="BF106" s="51" t="e">
        <f>(#REF!+#REF!+U106+Y106+AC106+AG106+AK106+AO106+AS106+AW106+BA106+BE106)*100/(#REF!+#REF!+T106+X106+AB106+AF106+AJ106+AN106+AR106+AV106+AZ106+BD106)</f>
        <v>#REF!</v>
      </c>
      <c r="BG106" s="16" t="e">
        <f>#REF!+#REF!+T106+X106+AB106+AF106</f>
        <v>#REF!</v>
      </c>
      <c r="BH106" s="16" t="e">
        <f>#REF!+#REF!+U106+Y106+AC106+AG106</f>
        <v>#REF!</v>
      </c>
    </row>
    <row r="107" spans="1:60" ht="48">
      <c r="A107" s="339"/>
      <c r="B107" s="341"/>
      <c r="C107" s="70" t="s">
        <v>68</v>
      </c>
      <c r="D107" s="170" t="s">
        <v>242</v>
      </c>
      <c r="E107" s="170" t="s">
        <v>411</v>
      </c>
      <c r="F107" s="33">
        <v>50</v>
      </c>
      <c r="G107" s="95">
        <v>1</v>
      </c>
      <c r="H107" s="76">
        <f t="shared" si="36"/>
        <v>50.6</v>
      </c>
      <c r="I107" s="143">
        <v>50</v>
      </c>
      <c r="J107" s="143">
        <v>0.6</v>
      </c>
      <c r="K107" s="143">
        <v>0</v>
      </c>
      <c r="L107" s="143">
        <f t="shared" si="37"/>
        <v>50.6</v>
      </c>
      <c r="M107" s="23">
        <f t="shared" si="38"/>
        <v>50.5</v>
      </c>
      <c r="N107" s="193">
        <v>50</v>
      </c>
      <c r="O107" s="328">
        <v>0.5</v>
      </c>
      <c r="P107" s="328">
        <v>0</v>
      </c>
      <c r="Q107" s="193">
        <f t="shared" si="39"/>
        <v>50.5</v>
      </c>
      <c r="R107" s="297">
        <v>1</v>
      </c>
      <c r="S107" s="31"/>
      <c r="T107" s="19"/>
      <c r="U107" s="19"/>
      <c r="V107" s="51" t="e">
        <f>(#REF!+#REF!+U107)*100/(#REF!+#REF!+T107)</f>
        <v>#REF!</v>
      </c>
      <c r="W107" s="19"/>
      <c r="X107" s="19"/>
      <c r="Y107" s="51"/>
      <c r="Z107" s="51" t="e">
        <f>(#REF!+#REF!+U107+Y107)*100/(#REF!+#REF!+T107+X107)</f>
        <v>#REF!</v>
      </c>
      <c r="AA107" s="94"/>
      <c r="AB107" s="19"/>
      <c r="AC107" s="94"/>
      <c r="AD107" s="51" t="e">
        <f>(#REF!+#REF!+U107+Y107+AC107)*100/(#REF!+#REF!+T107+X107+AB107)</f>
        <v>#REF!</v>
      </c>
      <c r="AE107" s="94"/>
      <c r="AF107" s="94"/>
      <c r="AG107" s="94"/>
      <c r="AH107" s="51" t="e">
        <f>(#REF!+#REF!+U107+Y107+AC107+AG107)*100/(#REF!+#REF!+T107+X107+AB107+AF107)</f>
        <v>#REF!</v>
      </c>
      <c r="AI107" s="94"/>
      <c r="AJ107" s="19"/>
      <c r="AK107" s="19"/>
      <c r="AL107" s="19" t="e">
        <f>(#REF!+#REF!+U107+Y107+AC107+AG107+AK107)*100/(#REF!+#REF!+T107+X107+AB107+AF107+AJ107)</f>
        <v>#REF!</v>
      </c>
      <c r="AM107" s="104"/>
      <c r="AN107" s="103"/>
      <c r="AO107" s="104"/>
      <c r="AP107" s="19" t="e">
        <f>(#REF!+#REF!+U107+Y107+AC107+AG107+AK107+AO107)*100/(#REF!+#REF!+T107+X107+AB107+AF107+AJ107+AN107)</f>
        <v>#REF!</v>
      </c>
      <c r="AQ107" s="48"/>
      <c r="AR107" s="108"/>
      <c r="AS107" s="108"/>
      <c r="AT107" s="51" t="e">
        <f>(#REF!+#REF!+U107+Y107+AC107+AG107+AK107+AO107+AS107)*100/(#REF!+#REF!+T107+X107+AB107+AF107+AJ107+AN107+AR107)</f>
        <v>#REF!</v>
      </c>
      <c r="AU107" s="110"/>
      <c r="AV107" s="110"/>
      <c r="AW107" s="110"/>
      <c r="AX107" s="51" t="e">
        <f>(#REF!+#REF!+U107+Y107+AC107+AG107+AK107+AO107+AS107+AW107)*100/(#REF!+#REF!+T107+X107+AB107+AF107+AJ107+AN107+AR107+AV107)</f>
        <v>#REF!</v>
      </c>
      <c r="AY107" s="110"/>
      <c r="AZ107" s="110"/>
      <c r="BA107" s="110"/>
      <c r="BB107" s="51" t="e">
        <f>(#REF!+#REF!+U107+Y107+AC107+AG107+AK107+AO107+AS107+AW107+BA107)*100/(#REF!+#REF!+T107+X107+AB107+AF107+AJ107+AN107+AR107+AV107+AZ107)</f>
        <v>#REF!</v>
      </c>
      <c r="BC107" s="124"/>
      <c r="BD107" s="124"/>
      <c r="BE107" s="124"/>
      <c r="BF107" s="51" t="e">
        <f>(#REF!+#REF!+U107+Y107+AC107+AG107+AK107+AO107+AS107+AW107+BA107+BE107)*100/(#REF!+#REF!+T107+X107+AB107+AF107+AJ107+AN107+AR107+AV107+AZ107+BD107)</f>
        <v>#REF!</v>
      </c>
      <c r="BG107" s="16" t="e">
        <f>#REF!+#REF!+T107+X107+AB107+AF107</f>
        <v>#REF!</v>
      </c>
      <c r="BH107" s="16" t="e">
        <f>#REF!+#REF!+U107+Y107+AC107+AG107</f>
        <v>#REF!</v>
      </c>
    </row>
    <row r="108" spans="1:60" ht="36">
      <c r="A108" s="339"/>
      <c r="B108" s="341"/>
      <c r="C108" s="70" t="s">
        <v>69</v>
      </c>
      <c r="D108" s="170" t="s">
        <v>243</v>
      </c>
      <c r="E108" s="170" t="s">
        <v>412</v>
      </c>
      <c r="F108" s="33">
        <v>10</v>
      </c>
      <c r="G108" s="13">
        <v>12</v>
      </c>
      <c r="H108" s="76">
        <f t="shared" si="36"/>
        <v>1342.4</v>
      </c>
      <c r="I108" s="143">
        <v>1320</v>
      </c>
      <c r="J108" s="143">
        <v>22.4</v>
      </c>
      <c r="K108" s="143">
        <v>0</v>
      </c>
      <c r="L108" s="143">
        <f t="shared" si="37"/>
        <v>1342.4</v>
      </c>
      <c r="M108" s="23">
        <f t="shared" si="38"/>
        <v>862</v>
      </c>
      <c r="N108" s="193">
        <v>850</v>
      </c>
      <c r="O108" s="328">
        <v>12</v>
      </c>
      <c r="P108" s="328">
        <v>0</v>
      </c>
      <c r="Q108" s="193">
        <f t="shared" si="39"/>
        <v>862</v>
      </c>
      <c r="R108" s="297">
        <v>11</v>
      </c>
      <c r="S108" s="31"/>
      <c r="T108" s="19"/>
      <c r="U108" s="19"/>
      <c r="V108" s="51" t="e">
        <f>(#REF!+#REF!+U108)*100/(#REF!+#REF!+T108)</f>
        <v>#REF!</v>
      </c>
      <c r="W108" s="54"/>
      <c r="X108" s="19"/>
      <c r="Y108" s="19"/>
      <c r="Z108" s="51" t="e">
        <f>(#REF!+#REF!+U108+Y108)*100/(#REF!+#REF!+T108+X108)</f>
        <v>#REF!</v>
      </c>
      <c r="AA108" s="94"/>
      <c r="AB108" s="19"/>
      <c r="AC108" s="94"/>
      <c r="AD108" s="51" t="e">
        <f>(#REF!+#REF!+U108+Y108+AC108)*100/(#REF!+#REF!+T108+X108+AB108)</f>
        <v>#REF!</v>
      </c>
      <c r="AE108" s="94"/>
      <c r="AF108" s="94"/>
      <c r="AG108" s="94"/>
      <c r="AH108" s="51" t="e">
        <f>(#REF!+#REF!+U108+Y108+AC108+AG108)*100/(#REF!+#REF!+T108+X108+AB108+AF108)</f>
        <v>#REF!</v>
      </c>
      <c r="AI108" s="94"/>
      <c r="AJ108" s="19"/>
      <c r="AK108" s="19"/>
      <c r="AL108" s="19" t="e">
        <f>(#REF!+#REF!+U108+Y108+AC108+AG108+AK108)*100/(#REF!+#REF!+T108+X108+AB108+AF108+AJ108)</f>
        <v>#REF!</v>
      </c>
      <c r="AM108" s="104"/>
      <c r="AN108" s="103"/>
      <c r="AO108" s="104"/>
      <c r="AP108" s="19" t="e">
        <f>(#REF!+#REF!+U108+Y108+AC108+AG108+AK108+AO108)*100/(#REF!+#REF!+T108+X108+AB108+AF108+AJ108+AN108)</f>
        <v>#REF!</v>
      </c>
      <c r="AQ108" s="48"/>
      <c r="AR108" s="108"/>
      <c r="AS108" s="108"/>
      <c r="AT108" s="51" t="e">
        <f>(#REF!+#REF!+U108+Y108+AC108+AG108+AK108+AO108+AS108)*100/(#REF!+#REF!+T108+X108+AB108+AF108+AJ108+AN108+AR108)</f>
        <v>#REF!</v>
      </c>
      <c r="AU108" s="110"/>
      <c r="AV108" s="110"/>
      <c r="AW108" s="110"/>
      <c r="AX108" s="51" t="e">
        <f>(#REF!+#REF!+U108+Y108+AC108+AG108+AK108+AO108+AS108+AW108)*100/(#REF!+#REF!+T108+X108+AB108+AF108+AJ108+AN108+AR108+AV108)</f>
        <v>#REF!</v>
      </c>
      <c r="AY108" s="110"/>
      <c r="AZ108" s="110"/>
      <c r="BA108" s="110"/>
      <c r="BB108" s="51" t="e">
        <f>(#REF!+#REF!+U108+Y108+AC108+AG108+AK108+AO108+AS108+AW108+BA108)*100/(#REF!+#REF!+T108+X108+AB108+AF108+AJ108+AN108+AR108+AV108+AZ108)</f>
        <v>#REF!</v>
      </c>
      <c r="BC108" s="124"/>
      <c r="BD108" s="124"/>
      <c r="BE108" s="124"/>
      <c r="BF108" s="51" t="e">
        <f>(#REF!+#REF!+U108+Y108+AC108+AG108+AK108+AO108+AS108+AW108+BA108+BE108)*100/(#REF!+#REF!+T108+X108+AB108+AF108+AJ108+AN108+AR108+AV108+AZ108+BD108)</f>
        <v>#REF!</v>
      </c>
      <c r="BG108" s="16" t="e">
        <f>#REF!+#REF!+T108+X108+AB108+AF108</f>
        <v>#REF!</v>
      </c>
      <c r="BH108" s="16" t="e">
        <f>#REF!+#REF!+U108+Y108+AC108+AG108</f>
        <v>#REF!</v>
      </c>
    </row>
    <row r="109" spans="1:60" ht="48">
      <c r="A109" s="339"/>
      <c r="B109" s="341"/>
      <c r="C109" s="70" t="s">
        <v>70</v>
      </c>
      <c r="D109" s="170" t="s">
        <v>244</v>
      </c>
      <c r="E109" s="170" t="s">
        <v>413</v>
      </c>
      <c r="F109" s="33">
        <v>5</v>
      </c>
      <c r="G109" s="95">
        <v>100</v>
      </c>
      <c r="H109" s="76">
        <f t="shared" si="36"/>
        <v>507</v>
      </c>
      <c r="I109" s="143">
        <v>500</v>
      </c>
      <c r="J109" s="143">
        <v>7</v>
      </c>
      <c r="K109" s="143">
        <v>0</v>
      </c>
      <c r="L109" s="143">
        <f t="shared" si="37"/>
        <v>507</v>
      </c>
      <c r="M109" s="23">
        <f t="shared" si="38"/>
        <v>363.8</v>
      </c>
      <c r="N109" s="193">
        <v>360</v>
      </c>
      <c r="O109" s="328">
        <v>3.8</v>
      </c>
      <c r="P109" s="328">
        <v>0</v>
      </c>
      <c r="Q109" s="193">
        <f t="shared" si="39"/>
        <v>363.8</v>
      </c>
      <c r="R109" s="297">
        <v>80</v>
      </c>
      <c r="S109" s="31"/>
      <c r="T109" s="19"/>
      <c r="U109" s="19"/>
      <c r="V109" s="51" t="e">
        <f>(#REF!+#REF!+U109)*100/(#REF!+#REF!+T109)</f>
        <v>#REF!</v>
      </c>
      <c r="W109" s="54"/>
      <c r="X109" s="19"/>
      <c r="Y109" s="19"/>
      <c r="Z109" s="51" t="e">
        <f>(#REF!+#REF!+U109+Y109)*100/(#REF!+#REF!+T109+X109)</f>
        <v>#REF!</v>
      </c>
      <c r="AA109" s="94"/>
      <c r="AB109" s="19"/>
      <c r="AC109" s="94"/>
      <c r="AD109" s="51" t="e">
        <f>(#REF!+#REF!+U109+Y109+AC109)*100/(#REF!+#REF!+T109+X109+AB109)</f>
        <v>#REF!</v>
      </c>
      <c r="AE109" s="94"/>
      <c r="AF109" s="94"/>
      <c r="AG109" s="94"/>
      <c r="AH109" s="51" t="e">
        <f>(#REF!+#REF!+U109+Y109+AC109+AG109)*100/(#REF!+#REF!+T109+X109+AB109+AF109)</f>
        <v>#REF!</v>
      </c>
      <c r="AI109" s="94"/>
      <c r="AJ109" s="19"/>
      <c r="AK109" s="19"/>
      <c r="AL109" s="19" t="e">
        <f>(#REF!+#REF!+U109+Y109+AC109+AG109+AK109)*100/(#REF!+#REF!+T109+X109+AB109+AF109+AJ109)</f>
        <v>#REF!</v>
      </c>
      <c r="AM109" s="104"/>
      <c r="AN109" s="103"/>
      <c r="AO109" s="104"/>
      <c r="AP109" s="19" t="e">
        <f>(#REF!+#REF!+U109+Y109+AC109+AG109+AK109+AO109)*100/(#REF!+#REF!+T109+X109+AB109+AF109+AJ109+AN109)</f>
        <v>#REF!</v>
      </c>
      <c r="AQ109" s="48"/>
      <c r="AR109" s="108"/>
      <c r="AS109" s="108"/>
      <c r="AT109" s="51" t="e">
        <f>(#REF!+#REF!+U109+Y109+AC109+AG109+AK109+AO109+AS109)*100/(#REF!+#REF!+T109+X109+AB109+AF109+AJ109+AN109+AR109)</f>
        <v>#REF!</v>
      </c>
      <c r="AU109" s="110"/>
      <c r="AV109" s="110"/>
      <c r="AW109" s="110"/>
      <c r="AX109" s="51" t="e">
        <f>(#REF!+#REF!+U109+Y109+AC109+AG109+AK109+AO109+AS109+AW109)*100/(#REF!+#REF!+T109+X109+AB109+AF109+AJ109+AN109+AR109+AV109)</f>
        <v>#REF!</v>
      </c>
      <c r="AY109" s="110"/>
      <c r="AZ109" s="110"/>
      <c r="BA109" s="110"/>
      <c r="BB109" s="51" t="e">
        <f>(#REF!+#REF!+U109+Y109+AC109+AG109+AK109+AO109+AS109+AW109+BA109)*100/(#REF!+#REF!+T109+X109+AB109+AF109+AJ109+AN109+AR109+AV109+AZ109)</f>
        <v>#REF!</v>
      </c>
      <c r="BC109" s="124"/>
      <c r="BD109" s="124"/>
      <c r="BE109" s="124"/>
      <c r="BF109" s="51" t="e">
        <f>(#REF!+#REF!+U109+Y109+AC109+AG109+AK109+AO109+AS109+AW109+BA109+BE109)*100/(#REF!+#REF!+T109+X109+AB109+AF109+AJ109+AN109+AR109+AV109+AZ109+BD109)</f>
        <v>#REF!</v>
      </c>
      <c r="BG109" s="16" t="e">
        <f>#REF!+#REF!+T109+X109+AB109+AF109</f>
        <v>#REF!</v>
      </c>
      <c r="BH109" s="16" t="e">
        <f>#REF!+#REF!+U109+Y109+AC109+AG109</f>
        <v>#REF!</v>
      </c>
    </row>
    <row r="110" spans="1:60" ht="36">
      <c r="A110" s="339"/>
      <c r="B110" s="341"/>
      <c r="C110" s="70" t="s">
        <v>71</v>
      </c>
      <c r="D110" s="170" t="s">
        <v>245</v>
      </c>
      <c r="E110" s="170" t="s">
        <v>410</v>
      </c>
      <c r="F110" s="33" t="s">
        <v>588</v>
      </c>
      <c r="G110" s="95" t="s">
        <v>667</v>
      </c>
      <c r="H110" s="76">
        <f t="shared" si="36"/>
        <v>15186.699999999999</v>
      </c>
      <c r="I110" s="143">
        <v>14956.4</v>
      </c>
      <c r="J110" s="143">
        <v>230.3</v>
      </c>
      <c r="K110" s="143">
        <v>0</v>
      </c>
      <c r="L110" s="143">
        <f t="shared" si="37"/>
        <v>15186.699999999999</v>
      </c>
      <c r="M110" s="23">
        <f t="shared" si="38"/>
        <v>9534.5</v>
      </c>
      <c r="N110" s="193">
        <v>9389.8</v>
      </c>
      <c r="O110" s="328">
        <v>144.7</v>
      </c>
      <c r="P110" s="328">
        <v>0</v>
      </c>
      <c r="Q110" s="193">
        <f t="shared" si="39"/>
        <v>9534.5</v>
      </c>
      <c r="R110" s="276" t="s">
        <v>690</v>
      </c>
      <c r="S110" s="31"/>
      <c r="T110" s="19"/>
      <c r="U110" s="19"/>
      <c r="V110" s="51" t="e">
        <f>(#REF!+#REF!+U110)*100/(#REF!+#REF!+T110)</f>
        <v>#REF!</v>
      </c>
      <c r="W110" s="54"/>
      <c r="X110" s="19"/>
      <c r="Y110" s="19"/>
      <c r="Z110" s="51" t="e">
        <f>(#REF!+#REF!+U110+Y110)*100/(#REF!+#REF!+T110+X110)</f>
        <v>#REF!</v>
      </c>
      <c r="AA110" s="94"/>
      <c r="AB110" s="19"/>
      <c r="AC110" s="94"/>
      <c r="AD110" s="51" t="e">
        <f>(#REF!+#REF!+U110+Y110+AC110)*100/(#REF!+#REF!+T110+X110+AB110)</f>
        <v>#REF!</v>
      </c>
      <c r="AE110" s="94"/>
      <c r="AF110" s="94"/>
      <c r="AG110" s="94"/>
      <c r="AH110" s="51" t="e">
        <f>(#REF!+#REF!+U110+Y110+AC110+AG110)*100/(#REF!+#REF!+T110+X110+AB110+AF110)</f>
        <v>#REF!</v>
      </c>
      <c r="AI110" s="94"/>
      <c r="AJ110" s="19"/>
      <c r="AK110" s="19"/>
      <c r="AL110" s="19" t="e">
        <f>(#REF!+#REF!+U110+Y110+AC110+AG110+AK110)*100/(#REF!+#REF!+T110+X110+AB110+AF110+AJ110)</f>
        <v>#REF!</v>
      </c>
      <c r="AM110" s="104"/>
      <c r="AN110" s="103"/>
      <c r="AO110" s="104"/>
      <c r="AP110" s="19" t="e">
        <f>(#REF!+#REF!+U110+Y110+AC110+AG110+AK110+AO110)*100/(#REF!+#REF!+T110+X110+AB110+AF110+AJ110+AN110)</f>
        <v>#REF!</v>
      </c>
      <c r="AQ110" s="48"/>
      <c r="AR110" s="108"/>
      <c r="AS110" s="108"/>
      <c r="AT110" s="51" t="e">
        <f>(#REF!+#REF!+U110+Y110+AC110+AG110+AK110+AO110+AS110)*100/(#REF!+#REF!+T110+X110+AB110+AF110+AJ110+AN110+AR110)</f>
        <v>#REF!</v>
      </c>
      <c r="AU110" s="110"/>
      <c r="AV110" s="110"/>
      <c r="AW110" s="110"/>
      <c r="AX110" s="51" t="e">
        <f>(#REF!+#REF!+U110+Y110+AC110+AG110+AK110+AO110+AS110+AW110)*100/(#REF!+#REF!+T110+X110+AB110+AF110+AJ110+AN110+AR110+AV110)</f>
        <v>#REF!</v>
      </c>
      <c r="AY110" s="110"/>
      <c r="AZ110" s="110"/>
      <c r="BA110" s="110"/>
      <c r="BB110" s="51" t="e">
        <f>(#REF!+#REF!+U110+Y110+AC110+AG110+AK110+AO110+AS110+AW110+BA110)*100/(#REF!+#REF!+T110+X110+AB110+AF110+AJ110+AN110+AR110+AV110+AZ110)</f>
        <v>#REF!</v>
      </c>
      <c r="BC110" s="124"/>
      <c r="BD110" s="124"/>
      <c r="BE110" s="124"/>
      <c r="BF110" s="51" t="e">
        <f>(#REF!+#REF!+U110+Y110+AC110+AG110+AK110+AO110+AS110+AW110+BA110+BE110)*100/(#REF!+#REF!+T110+X110+AB110+AF110+AJ110+AN110+AR110+AV110+AZ110+BD110)</f>
        <v>#REF!</v>
      </c>
      <c r="BG110" s="16" t="e">
        <f>#REF!+#REF!+T110+X110+AB110+AF110</f>
        <v>#REF!</v>
      </c>
      <c r="BH110" s="16" t="e">
        <f>#REF!+#REF!+U110+Y110+AC110+AG110</f>
        <v>#REF!</v>
      </c>
    </row>
    <row r="111" spans="1:60" ht="48">
      <c r="A111" s="339"/>
      <c r="B111" s="341"/>
      <c r="C111" s="70" t="s">
        <v>72</v>
      </c>
      <c r="D111" s="170" t="s">
        <v>246</v>
      </c>
      <c r="E111" s="170" t="s">
        <v>430</v>
      </c>
      <c r="F111" s="33">
        <v>20</v>
      </c>
      <c r="G111" s="95">
        <v>12</v>
      </c>
      <c r="H111" s="76">
        <f t="shared" si="36"/>
        <v>244.3</v>
      </c>
      <c r="I111" s="143">
        <v>240</v>
      </c>
      <c r="J111" s="143">
        <v>4.3</v>
      </c>
      <c r="K111" s="143">
        <v>0</v>
      </c>
      <c r="L111" s="143">
        <f t="shared" si="37"/>
        <v>244.3</v>
      </c>
      <c r="M111" s="23">
        <f t="shared" si="38"/>
        <v>103.8</v>
      </c>
      <c r="N111" s="193">
        <v>100</v>
      </c>
      <c r="O111" s="328">
        <v>3.8</v>
      </c>
      <c r="P111" s="328">
        <v>0</v>
      </c>
      <c r="Q111" s="193">
        <f t="shared" si="39"/>
        <v>103.8</v>
      </c>
      <c r="R111" s="209">
        <v>5</v>
      </c>
      <c r="S111" s="31"/>
      <c r="T111" s="19"/>
      <c r="U111" s="19"/>
      <c r="V111" s="51" t="e">
        <f>(#REF!+#REF!+U111)*100/(#REF!+#REF!+T111)</f>
        <v>#REF!</v>
      </c>
      <c r="W111" s="54"/>
      <c r="X111" s="19"/>
      <c r="Y111" s="19"/>
      <c r="Z111" s="51" t="e">
        <f>(#REF!+#REF!+U111+Y111)*100/(#REF!+#REF!+T111+X111)</f>
        <v>#REF!</v>
      </c>
      <c r="AA111" s="94"/>
      <c r="AB111" s="19"/>
      <c r="AC111" s="94"/>
      <c r="AD111" s="51" t="e">
        <f>(#REF!+#REF!+U111+Y111+AC111)*100/(#REF!+#REF!+T111+X111+AB111)</f>
        <v>#REF!</v>
      </c>
      <c r="AE111" s="94"/>
      <c r="AF111" s="94"/>
      <c r="AG111" s="94"/>
      <c r="AH111" s="51" t="e">
        <f>(#REF!+#REF!+U111+Y111+AC111+AG111)*100/(#REF!+#REF!+T111+X111+AB111+AF111)</f>
        <v>#REF!</v>
      </c>
      <c r="AI111" s="94"/>
      <c r="AJ111" s="19"/>
      <c r="AK111" s="19"/>
      <c r="AL111" s="19" t="e">
        <f>(#REF!+#REF!+U111+Y111+AC111+AG111+AK111)*100/(#REF!+#REF!+T111+X111+AB111+AF111+AJ111)</f>
        <v>#REF!</v>
      </c>
      <c r="AM111" s="104"/>
      <c r="AN111" s="103"/>
      <c r="AO111" s="104"/>
      <c r="AP111" s="19" t="e">
        <f>(#REF!+#REF!+U111+Y111+AC111+AG111+AK111+AO111)*100/(#REF!+#REF!+T111+X111+AB111+AF111+AJ111+AN111)</f>
        <v>#REF!</v>
      </c>
      <c r="AQ111" s="48"/>
      <c r="AR111" s="108"/>
      <c r="AS111" s="108"/>
      <c r="AT111" s="51" t="e">
        <f>(#REF!+#REF!+U111+Y111+AC111+AG111+AK111+AO111+AS111)*100/(#REF!+#REF!+T111+X111+AB111+AF111+AJ111+AN111+AR111)</f>
        <v>#REF!</v>
      </c>
      <c r="AU111" s="110"/>
      <c r="AV111" s="110"/>
      <c r="AW111" s="110"/>
      <c r="AX111" s="51" t="e">
        <f>(#REF!+#REF!+U111+Y111+AC111+AG111+AK111+AO111+AS111+AW111)*100/(#REF!+#REF!+T111+X111+AB111+AF111+AJ111+AN111+AR111+AV111)</f>
        <v>#REF!</v>
      </c>
      <c r="AY111" s="110"/>
      <c r="AZ111" s="110"/>
      <c r="BA111" s="110"/>
      <c r="BB111" s="51" t="e">
        <f>(#REF!+#REF!+U111+Y111+AC111+AG111+AK111+AO111+AS111+AW111+BA111)*100/(#REF!+#REF!+T111+X111+AB111+AF111+AJ111+AN111+AR111+AV111+AZ111)</f>
        <v>#REF!</v>
      </c>
      <c r="BC111" s="124"/>
      <c r="BD111" s="124"/>
      <c r="BE111" s="124"/>
      <c r="BF111" s="51" t="e">
        <f>(#REF!+#REF!+U111+Y111+AC111+AG111+AK111+AO111+AS111+AW111+BA111+BE111)*100/(#REF!+#REF!+T111+X111+AB111+AF111+AJ111+AN111+AR111+AV111+AZ111+BD111)</f>
        <v>#REF!</v>
      </c>
      <c r="BG111" s="16" t="e">
        <f>#REF!+#REF!+T111+X111+AB111+AF111</f>
        <v>#REF!</v>
      </c>
      <c r="BH111" s="16" t="e">
        <f>#REF!+#REF!+U111+Y111+AC111+AG111</f>
        <v>#REF!</v>
      </c>
    </row>
    <row r="112" spans="1:61" s="282" customFormat="1" ht="22.5" customHeight="1">
      <c r="A112" s="340"/>
      <c r="B112" s="312"/>
      <c r="C112" s="70"/>
      <c r="D112" s="170"/>
      <c r="E112" s="170" t="s">
        <v>701</v>
      </c>
      <c r="F112" s="281"/>
      <c r="G112" s="311"/>
      <c r="H112" s="76">
        <f t="shared" si="36"/>
        <v>102.5</v>
      </c>
      <c r="I112" s="143">
        <v>100</v>
      </c>
      <c r="J112" s="143">
        <v>2.5</v>
      </c>
      <c r="K112" s="143">
        <v>0</v>
      </c>
      <c r="L112" s="143">
        <f t="shared" si="37"/>
        <v>102.5</v>
      </c>
      <c r="M112" s="310">
        <f t="shared" si="38"/>
        <v>35.2</v>
      </c>
      <c r="N112" s="193">
        <v>35</v>
      </c>
      <c r="O112" s="310">
        <v>0.2</v>
      </c>
      <c r="P112" s="310">
        <v>0</v>
      </c>
      <c r="Q112" s="193">
        <f t="shared" si="39"/>
        <v>35.2</v>
      </c>
      <c r="R112" s="297">
        <v>7</v>
      </c>
      <c r="S112" s="140"/>
      <c r="T112" s="141"/>
      <c r="U112" s="141"/>
      <c r="V112" s="51"/>
      <c r="W112" s="127"/>
      <c r="X112" s="141"/>
      <c r="Y112" s="141"/>
      <c r="Z112" s="51"/>
      <c r="AA112" s="127"/>
      <c r="AB112" s="141"/>
      <c r="AC112" s="127"/>
      <c r="AD112" s="51"/>
      <c r="AE112" s="127"/>
      <c r="AF112" s="127"/>
      <c r="AG112" s="127"/>
      <c r="AH112" s="51"/>
      <c r="AI112" s="127"/>
      <c r="AJ112" s="141"/>
      <c r="AK112" s="141"/>
      <c r="AL112" s="141"/>
      <c r="AM112" s="127"/>
      <c r="AN112" s="141"/>
      <c r="AO112" s="127"/>
      <c r="AP112" s="141"/>
      <c r="AQ112" s="115"/>
      <c r="AR112" s="127"/>
      <c r="AS112" s="127"/>
      <c r="AT112" s="51"/>
      <c r="AU112" s="127"/>
      <c r="AV112" s="127"/>
      <c r="AW112" s="127"/>
      <c r="AX112" s="51"/>
      <c r="AY112" s="127"/>
      <c r="AZ112" s="127"/>
      <c r="BA112" s="127"/>
      <c r="BB112" s="51"/>
      <c r="BC112" s="127"/>
      <c r="BD112" s="127"/>
      <c r="BE112" s="127"/>
      <c r="BF112" s="51"/>
      <c r="BG112" s="16"/>
      <c r="BH112" s="16"/>
      <c r="BI112" s="298"/>
    </row>
    <row r="113" spans="1:63" s="240" customFormat="1" ht="21.75" customHeight="1">
      <c r="A113" s="87"/>
      <c r="B113" s="91" t="s">
        <v>344</v>
      </c>
      <c r="C113" s="258"/>
      <c r="D113" s="244"/>
      <c r="E113" s="244"/>
      <c r="F113" s="87"/>
      <c r="G113" s="87"/>
      <c r="H113" s="244">
        <f>SUM(H104:H112)</f>
        <v>20015.699999999997</v>
      </c>
      <c r="I113" s="244">
        <f>I112+I111+I110+I109+I108+I107+I106+I105+I104</f>
        <v>19716.4</v>
      </c>
      <c r="J113" s="244">
        <f aca="true" t="shared" si="40" ref="J113:Q113">J112+J111+J110+J109+J108+J107+J106+J105+J104</f>
        <v>299.3</v>
      </c>
      <c r="K113" s="244">
        <f t="shared" si="40"/>
        <v>0</v>
      </c>
      <c r="L113" s="244">
        <f t="shared" si="40"/>
        <v>20015.699999999997</v>
      </c>
      <c r="M113" s="244">
        <f t="shared" si="40"/>
        <v>12626.699999999999</v>
      </c>
      <c r="N113" s="244">
        <f t="shared" si="40"/>
        <v>12444.8</v>
      </c>
      <c r="O113" s="244">
        <f t="shared" si="40"/>
        <v>181.9</v>
      </c>
      <c r="P113" s="244">
        <f t="shared" si="40"/>
        <v>0</v>
      </c>
      <c r="Q113" s="244">
        <f t="shared" si="40"/>
        <v>12626.699999999999</v>
      </c>
      <c r="R113" s="244"/>
      <c r="S113" s="252"/>
      <c r="T113" s="252">
        <f aca="true" t="shared" si="41" ref="T113:BE113">SUM(T104:T111)</f>
        <v>0</v>
      </c>
      <c r="U113" s="252">
        <f t="shared" si="41"/>
        <v>0</v>
      </c>
      <c r="V113" s="252"/>
      <c r="W113" s="252"/>
      <c r="X113" s="252">
        <f t="shared" si="41"/>
        <v>0</v>
      </c>
      <c r="Y113" s="252">
        <f t="shared" si="41"/>
        <v>0</v>
      </c>
      <c r="Z113" s="252"/>
      <c r="AA113" s="252"/>
      <c r="AB113" s="252">
        <f t="shared" si="41"/>
        <v>0</v>
      </c>
      <c r="AC113" s="252">
        <f t="shared" si="41"/>
        <v>0</v>
      </c>
      <c r="AD113" s="252"/>
      <c r="AE113" s="252"/>
      <c r="AF113" s="252">
        <f t="shared" si="41"/>
        <v>0</v>
      </c>
      <c r="AG113" s="252">
        <f t="shared" si="41"/>
        <v>0</v>
      </c>
      <c r="AH113" s="252"/>
      <c r="AI113" s="252"/>
      <c r="AJ113" s="252">
        <f t="shared" si="41"/>
        <v>0</v>
      </c>
      <c r="AK113" s="252">
        <f t="shared" si="41"/>
        <v>0</v>
      </c>
      <c r="AL113" s="252"/>
      <c r="AM113" s="252"/>
      <c r="AN113" s="252">
        <f t="shared" si="41"/>
        <v>0</v>
      </c>
      <c r="AO113" s="252">
        <f t="shared" si="41"/>
        <v>0</v>
      </c>
      <c r="AP113" s="252"/>
      <c r="AQ113" s="252"/>
      <c r="AR113" s="252">
        <f t="shared" si="41"/>
        <v>0</v>
      </c>
      <c r="AS113" s="252">
        <f t="shared" si="41"/>
        <v>0</v>
      </c>
      <c r="AT113" s="252"/>
      <c r="AU113" s="252"/>
      <c r="AV113" s="252">
        <f t="shared" si="41"/>
        <v>0</v>
      </c>
      <c r="AW113" s="252">
        <f t="shared" si="41"/>
        <v>0</v>
      </c>
      <c r="AX113" s="252"/>
      <c r="AY113" s="252"/>
      <c r="AZ113" s="252">
        <f t="shared" si="41"/>
        <v>0</v>
      </c>
      <c r="BA113" s="252">
        <f t="shared" si="41"/>
        <v>0</v>
      </c>
      <c r="BB113" s="252"/>
      <c r="BC113" s="252"/>
      <c r="BD113" s="252">
        <f t="shared" si="41"/>
        <v>0</v>
      </c>
      <c r="BE113" s="252">
        <f t="shared" si="41"/>
        <v>0</v>
      </c>
      <c r="BF113" s="252"/>
      <c r="BG113" s="90" t="e">
        <f>#REF!+#REF!+T113+X113+AB113+AF113</f>
        <v>#REF!</v>
      </c>
      <c r="BH113" s="90" t="e">
        <f>#REF!+#REF!+U113+Y113+AC113+AG113</f>
        <v>#REF!</v>
      </c>
      <c r="BI113" s="299"/>
      <c r="BK113" s="266"/>
    </row>
    <row r="114" spans="1:60" ht="90.75" customHeight="1">
      <c r="A114" s="8" t="s">
        <v>27</v>
      </c>
      <c r="B114" s="32" t="s">
        <v>73</v>
      </c>
      <c r="C114" s="212" t="s">
        <v>74</v>
      </c>
      <c r="D114" s="162" t="s">
        <v>228</v>
      </c>
      <c r="E114" s="162" t="s">
        <v>363</v>
      </c>
      <c r="F114" s="33">
        <v>12.5</v>
      </c>
      <c r="G114" s="95">
        <v>5</v>
      </c>
      <c r="H114" s="76">
        <f>L114</f>
        <v>759</v>
      </c>
      <c r="I114" s="142">
        <v>750</v>
      </c>
      <c r="J114" s="142">
        <v>9</v>
      </c>
      <c r="K114" s="142">
        <v>0</v>
      </c>
      <c r="L114" s="142">
        <f>J114+I114</f>
        <v>759</v>
      </c>
      <c r="M114" s="23">
        <f>Q114</f>
        <v>506</v>
      </c>
      <c r="N114" s="193">
        <v>500</v>
      </c>
      <c r="O114" s="328">
        <v>6</v>
      </c>
      <c r="P114" s="328">
        <v>0</v>
      </c>
      <c r="Q114" s="193">
        <f>O114+N114</f>
        <v>506</v>
      </c>
      <c r="R114" s="196">
        <v>5</v>
      </c>
      <c r="S114" s="31"/>
      <c r="T114" s="19"/>
      <c r="U114" s="19"/>
      <c r="V114" s="51" t="e">
        <f>(#REF!+#REF!+U114)*100/(#REF!+#REF!+T114)</f>
        <v>#REF!</v>
      </c>
      <c r="W114" s="54"/>
      <c r="X114" s="19"/>
      <c r="Y114" s="19"/>
      <c r="Z114" s="51" t="e">
        <f>(#REF!+#REF!+U114+Y114)*100/(#REF!+#REF!+T114+X114)</f>
        <v>#REF!</v>
      </c>
      <c r="AA114" s="94"/>
      <c r="AB114" s="19"/>
      <c r="AC114" s="94"/>
      <c r="AD114" s="51" t="e">
        <f>(#REF!+#REF!+U114+Y114+AC114)*100/(#REF!+#REF!+T114+X114+AB114)</f>
        <v>#REF!</v>
      </c>
      <c r="AE114" s="94"/>
      <c r="AF114" s="94"/>
      <c r="AG114" s="94"/>
      <c r="AH114" s="51" t="e">
        <f>(#REF!+#REF!+U114+Y114+AC114+AG114)*100/(#REF!+#REF!+T114+X114+AB114+AF114)</f>
        <v>#REF!</v>
      </c>
      <c r="AI114" s="94"/>
      <c r="AJ114" s="19"/>
      <c r="AK114" s="19"/>
      <c r="AL114" s="19" t="e">
        <f>(#REF!+#REF!+U114+Y114+AC114+AG114+AK114)*100/(#REF!+#REF!+T114+X114+AB114+AF114+AJ114)</f>
        <v>#REF!</v>
      </c>
      <c r="AM114" s="104"/>
      <c r="AN114" s="103"/>
      <c r="AO114" s="103"/>
      <c r="AP114" s="19" t="e">
        <f>(#REF!+#REF!+U114+Y114+AC114+AG114+AK114+AO114)*100/(#REF!+#REF!+T114+X114+AB114+AF114+AJ114+AN114)</f>
        <v>#REF!</v>
      </c>
      <c r="AQ114" s="48"/>
      <c r="AR114" s="108"/>
      <c r="AS114" s="108"/>
      <c r="AT114" s="51" t="e">
        <f>(#REF!+#REF!+U114+Y114+AC114+AG114+AK114+AO114+AS114)*100/(#REF!+#REF!+T114+X114+AB114+AF114+AJ114+AN114+AR114)</f>
        <v>#REF!</v>
      </c>
      <c r="AU114" s="110"/>
      <c r="AV114" s="110"/>
      <c r="AW114" s="110"/>
      <c r="AX114" s="51" t="e">
        <f>(#REF!+#REF!+U114+Y114+AC114+AG114+AK114+AO114+AS114+AW114)*100/(#REF!+#REF!+T114+X114+AB114+AF114+AJ114+AN114+AR114+AV114)</f>
        <v>#REF!</v>
      </c>
      <c r="AY114" s="110"/>
      <c r="AZ114" s="110"/>
      <c r="BA114" s="110"/>
      <c r="BB114" s="51" t="e">
        <f>(#REF!+#REF!+U114+Y114+AC114+AG114+AK114+AO114+AS114+AW114+BA114)*100/(#REF!+#REF!+T114+X114+AB114+AF114+AJ114+AN114+AR114+AV114+AZ114)</f>
        <v>#REF!</v>
      </c>
      <c r="BC114" s="124"/>
      <c r="BD114" s="124"/>
      <c r="BE114" s="124"/>
      <c r="BF114" s="51" t="e">
        <f>(#REF!+#REF!+U114+Y114+AC114+AG114+AK114+AO114+AS114+AW114+BA114+BE114)*100/(#REF!+#REF!+T114+X114+AB114+AF114+AJ114+AN114+AR114+AV114+AZ114+BD114)</f>
        <v>#REF!</v>
      </c>
      <c r="BG114" s="16" t="e">
        <f>#REF!+#REF!+T114+X114+AB114+AF114</f>
        <v>#REF!</v>
      </c>
      <c r="BH114" s="16" t="e">
        <f>#REF!+#REF!+U114+Y114+AC114+AG114</f>
        <v>#REF!</v>
      </c>
    </row>
    <row r="115" spans="1:63" s="240" customFormat="1" ht="18.75" customHeight="1">
      <c r="A115" s="87"/>
      <c r="B115" s="91" t="s">
        <v>344</v>
      </c>
      <c r="C115" s="87"/>
      <c r="D115" s="284"/>
      <c r="E115" s="284"/>
      <c r="F115" s="87"/>
      <c r="G115" s="87"/>
      <c r="H115" s="87">
        <f>SUM(H114)</f>
        <v>759</v>
      </c>
      <c r="I115" s="87">
        <f aca="true" t="shared" si="42" ref="I115:Q115">SUM(I114)</f>
        <v>750</v>
      </c>
      <c r="J115" s="87">
        <f t="shared" si="42"/>
        <v>9</v>
      </c>
      <c r="K115" s="87">
        <f t="shared" si="42"/>
        <v>0</v>
      </c>
      <c r="L115" s="87">
        <f t="shared" si="42"/>
        <v>759</v>
      </c>
      <c r="M115" s="87">
        <f t="shared" si="42"/>
        <v>506</v>
      </c>
      <c r="N115" s="87">
        <f t="shared" si="42"/>
        <v>500</v>
      </c>
      <c r="O115" s="87">
        <f t="shared" si="42"/>
        <v>6</v>
      </c>
      <c r="P115" s="87">
        <f t="shared" si="42"/>
        <v>0</v>
      </c>
      <c r="Q115" s="87">
        <f t="shared" si="42"/>
        <v>506</v>
      </c>
      <c r="R115" s="87"/>
      <c r="S115" s="92"/>
      <c r="T115" s="92">
        <f aca="true" t="shared" si="43" ref="T115:BE115">SUM(T114)</f>
        <v>0</v>
      </c>
      <c r="U115" s="92">
        <f t="shared" si="43"/>
        <v>0</v>
      </c>
      <c r="V115" s="92"/>
      <c r="W115" s="92"/>
      <c r="X115" s="92">
        <f t="shared" si="43"/>
        <v>0</v>
      </c>
      <c r="Y115" s="92">
        <f t="shared" si="43"/>
        <v>0</v>
      </c>
      <c r="Z115" s="92"/>
      <c r="AA115" s="92"/>
      <c r="AB115" s="92">
        <f t="shared" si="43"/>
        <v>0</v>
      </c>
      <c r="AC115" s="92">
        <f t="shared" si="43"/>
        <v>0</v>
      </c>
      <c r="AD115" s="92"/>
      <c r="AE115" s="92"/>
      <c r="AF115" s="92">
        <f t="shared" si="43"/>
        <v>0</v>
      </c>
      <c r="AG115" s="92">
        <f t="shared" si="43"/>
        <v>0</v>
      </c>
      <c r="AH115" s="92"/>
      <c r="AI115" s="92"/>
      <c r="AJ115" s="92">
        <f t="shared" si="43"/>
        <v>0</v>
      </c>
      <c r="AK115" s="92">
        <f t="shared" si="43"/>
        <v>0</v>
      </c>
      <c r="AL115" s="92"/>
      <c r="AM115" s="92"/>
      <c r="AN115" s="92">
        <f t="shared" si="43"/>
        <v>0</v>
      </c>
      <c r="AO115" s="92">
        <f t="shared" si="43"/>
        <v>0</v>
      </c>
      <c r="AP115" s="92"/>
      <c r="AQ115" s="92"/>
      <c r="AR115" s="92">
        <f t="shared" si="43"/>
        <v>0</v>
      </c>
      <c r="AS115" s="92">
        <f t="shared" si="43"/>
        <v>0</v>
      </c>
      <c r="AT115" s="92"/>
      <c r="AU115" s="92"/>
      <c r="AV115" s="92">
        <f t="shared" si="43"/>
        <v>0</v>
      </c>
      <c r="AW115" s="92">
        <f t="shared" si="43"/>
        <v>0</v>
      </c>
      <c r="AX115" s="92"/>
      <c r="AY115" s="92"/>
      <c r="AZ115" s="92">
        <f t="shared" si="43"/>
        <v>0</v>
      </c>
      <c r="BA115" s="92">
        <f t="shared" si="43"/>
        <v>0</v>
      </c>
      <c r="BB115" s="92"/>
      <c r="BC115" s="92"/>
      <c r="BD115" s="92">
        <f t="shared" si="43"/>
        <v>0</v>
      </c>
      <c r="BE115" s="92">
        <f t="shared" si="43"/>
        <v>0</v>
      </c>
      <c r="BF115" s="92"/>
      <c r="BG115" s="90" t="e">
        <f>#REF!+#REF!+T115+X115+AB115+AF115</f>
        <v>#REF!</v>
      </c>
      <c r="BH115" s="90" t="e">
        <f>#REF!+#REF!+U115+Y115+AC115+AG115</f>
        <v>#REF!</v>
      </c>
      <c r="BI115" s="299"/>
      <c r="BK115" s="266"/>
    </row>
    <row r="116" spans="1:60" ht="57" customHeight="1">
      <c r="A116" s="8" t="s">
        <v>29</v>
      </c>
      <c r="B116" s="32" t="s">
        <v>75</v>
      </c>
      <c r="C116" s="8" t="s">
        <v>76</v>
      </c>
      <c r="D116" s="162" t="s">
        <v>293</v>
      </c>
      <c r="E116" s="162" t="s">
        <v>497</v>
      </c>
      <c r="F116" s="33"/>
      <c r="G116" s="13"/>
      <c r="H116" s="79">
        <v>0</v>
      </c>
      <c r="I116" s="143"/>
      <c r="J116" s="109"/>
      <c r="K116" s="143"/>
      <c r="L116" s="143"/>
      <c r="M116" s="23"/>
      <c r="N116" s="23"/>
      <c r="O116" s="23"/>
      <c r="P116" s="23"/>
      <c r="Q116" s="193"/>
      <c r="R116" s="45"/>
      <c r="S116" s="31"/>
      <c r="T116" s="19"/>
      <c r="U116" s="19"/>
      <c r="V116" s="51" t="e">
        <f>(#REF!+#REF!+U116)*100/(#REF!+#REF!+T116)</f>
        <v>#REF!</v>
      </c>
      <c r="W116" s="54"/>
      <c r="X116" s="19"/>
      <c r="Y116" s="19"/>
      <c r="Z116" s="51" t="e">
        <f>(#REF!+#REF!+U116+Y116)*100/(#REF!+#REF!+T116+X116)</f>
        <v>#REF!</v>
      </c>
      <c r="AA116" s="54"/>
      <c r="AB116" s="19"/>
      <c r="AC116" s="54"/>
      <c r="AD116" s="51" t="e">
        <f>(#REF!+#REF!+U116+Y116+AC116)*100/(#REF!+#REF!+T116+X116+AB116)</f>
        <v>#REF!</v>
      </c>
      <c r="AE116" s="54"/>
      <c r="AF116" s="54"/>
      <c r="AG116" s="54"/>
      <c r="AH116" s="51" t="e">
        <f>(#REF!+#REF!+U116+Y116+AC116+AG116)*100/(#REF!+#REF!+T116+X116+AB116+AF116)</f>
        <v>#REF!</v>
      </c>
      <c r="AI116" s="94"/>
      <c r="AJ116" s="19"/>
      <c r="AK116" s="19"/>
      <c r="AL116" s="19" t="e">
        <f>(#REF!+#REF!+U116+Y116+AC116+AG116+AK116)*100/(#REF!+#REF!+T116+X116+AB116+AF116+AJ116)</f>
        <v>#REF!</v>
      </c>
      <c r="AM116" s="104"/>
      <c r="AN116" s="103"/>
      <c r="AO116" s="103"/>
      <c r="AP116" s="19" t="e">
        <f>(#REF!+#REF!+U116+Y116+AC116+AG116+AK116+AO116)*100/(#REF!+#REF!+T116+X116+AB116+AF116+AJ116+AN116)</f>
        <v>#REF!</v>
      </c>
      <c r="AQ116" s="54"/>
      <c r="AR116" s="54"/>
      <c r="AS116" s="54"/>
      <c r="AT116" s="51" t="e">
        <f>(#REF!+#REF!+U116+Y116+AC116+AG116+AK116+AO116+AS116)*100/(#REF!+#REF!+T116+X116+AB116+AF116+AJ116+AN116+AR116)</f>
        <v>#REF!</v>
      </c>
      <c r="AU116" s="54"/>
      <c r="AV116" s="54"/>
      <c r="AW116" s="54"/>
      <c r="AX116" s="51" t="e">
        <f>(#REF!+#REF!+U116+Y116+AC116+AG116+AK116+AO116+AS116+AW116)*100/(#REF!+#REF!+T116+X116+AB116+AF116+AJ116+AN116+AR116+AV116)</f>
        <v>#REF!</v>
      </c>
      <c r="AY116" s="110"/>
      <c r="AZ116" s="110"/>
      <c r="BA116" s="110"/>
      <c r="BB116" s="51" t="e">
        <f>(#REF!+#REF!+U116+Y116+AC116+AG116+AK116+AO116+AS116+AW116+BA116)*100/(#REF!+#REF!+T116+X116+AB116+AF116+AJ116+AN116+AR116+AV116+AZ116)</f>
        <v>#REF!</v>
      </c>
      <c r="BC116" s="124"/>
      <c r="BD116" s="124"/>
      <c r="BE116" s="124"/>
      <c r="BF116" s="51" t="e">
        <f>(#REF!+#REF!+U116+Y116+AC116+AG116+AK116+AO116+AS116+AW116+BA116+BE116)*100/(#REF!+#REF!+T116+X116+AB116+AF116+AJ116+AN116+AR116+AV116+AZ116+BD116)</f>
        <v>#REF!</v>
      </c>
      <c r="BG116" s="16" t="e">
        <f>#REF!+#REF!+T116+X116+AB116+AF116</f>
        <v>#REF!</v>
      </c>
      <c r="BH116" s="16" t="e">
        <f>#REF!+#REF!+U116+Y116+AC116+AG116</f>
        <v>#REF!</v>
      </c>
    </row>
    <row r="117" spans="1:63" s="15" customFormat="1" ht="20.25" customHeight="1">
      <c r="A117" s="78"/>
      <c r="B117" s="85" t="s">
        <v>344</v>
      </c>
      <c r="C117" s="78"/>
      <c r="D117" s="179"/>
      <c r="E117" s="179"/>
      <c r="F117" s="78"/>
      <c r="G117" s="78"/>
      <c r="H117" s="86">
        <f>SUM(H116)</f>
        <v>0</v>
      </c>
      <c r="I117" s="86">
        <f aca="true" t="shared" si="44" ref="I117:R117">SUM(I116)</f>
        <v>0</v>
      </c>
      <c r="J117" s="80">
        <f t="shared" si="44"/>
        <v>0</v>
      </c>
      <c r="K117" s="86"/>
      <c r="L117" s="86">
        <f t="shared" si="44"/>
        <v>0</v>
      </c>
      <c r="M117" s="86">
        <f t="shared" si="44"/>
        <v>0</v>
      </c>
      <c r="N117" s="86">
        <f t="shared" si="44"/>
        <v>0</v>
      </c>
      <c r="O117" s="86">
        <f t="shared" si="44"/>
        <v>0</v>
      </c>
      <c r="P117" s="86"/>
      <c r="Q117" s="86">
        <f t="shared" si="44"/>
        <v>0</v>
      </c>
      <c r="R117" s="86">
        <f t="shared" si="44"/>
        <v>0</v>
      </c>
      <c r="S117" s="50"/>
      <c r="T117" s="50">
        <f aca="true" t="shared" si="45" ref="T117:BE117">SUM(T116)</f>
        <v>0</v>
      </c>
      <c r="U117" s="50">
        <f t="shared" si="45"/>
        <v>0</v>
      </c>
      <c r="V117" s="50"/>
      <c r="W117" s="50"/>
      <c r="X117" s="50">
        <f t="shared" si="45"/>
        <v>0</v>
      </c>
      <c r="Y117" s="50">
        <f t="shared" si="45"/>
        <v>0</v>
      </c>
      <c r="Z117" s="50"/>
      <c r="AA117" s="50"/>
      <c r="AB117" s="50">
        <f t="shared" si="45"/>
        <v>0</v>
      </c>
      <c r="AC117" s="50">
        <f t="shared" si="45"/>
        <v>0</v>
      </c>
      <c r="AD117" s="50"/>
      <c r="AE117" s="50"/>
      <c r="AF117" s="50">
        <f t="shared" si="45"/>
        <v>0</v>
      </c>
      <c r="AG117" s="50">
        <f t="shared" si="45"/>
        <v>0</v>
      </c>
      <c r="AH117" s="50"/>
      <c r="AI117" s="50"/>
      <c r="AJ117" s="50">
        <f t="shared" si="45"/>
        <v>0</v>
      </c>
      <c r="AK117" s="50">
        <f t="shared" si="45"/>
        <v>0</v>
      </c>
      <c r="AL117" s="50"/>
      <c r="AM117" s="50"/>
      <c r="AN117" s="50">
        <f t="shared" si="45"/>
        <v>0</v>
      </c>
      <c r="AO117" s="50">
        <f t="shared" si="45"/>
        <v>0</v>
      </c>
      <c r="AP117" s="50"/>
      <c r="AQ117" s="50"/>
      <c r="AR117" s="50">
        <f t="shared" si="45"/>
        <v>0</v>
      </c>
      <c r="AS117" s="50">
        <f t="shared" si="45"/>
        <v>0</v>
      </c>
      <c r="AT117" s="50"/>
      <c r="AU117" s="50"/>
      <c r="AV117" s="50">
        <f t="shared" si="45"/>
        <v>0</v>
      </c>
      <c r="AW117" s="50">
        <f t="shared" si="45"/>
        <v>0</v>
      </c>
      <c r="AX117" s="50"/>
      <c r="AY117" s="50"/>
      <c r="AZ117" s="50">
        <f t="shared" si="45"/>
        <v>0</v>
      </c>
      <c r="BA117" s="50">
        <f t="shared" si="45"/>
        <v>0</v>
      </c>
      <c r="BB117" s="50"/>
      <c r="BC117" s="50"/>
      <c r="BD117" s="50">
        <f t="shared" si="45"/>
        <v>0</v>
      </c>
      <c r="BE117" s="50">
        <f t="shared" si="45"/>
        <v>0</v>
      </c>
      <c r="BF117" s="50"/>
      <c r="BG117" s="16" t="e">
        <f>#REF!+#REF!+T117+X117+AB117+AF117</f>
        <v>#REF!</v>
      </c>
      <c r="BH117" s="16" t="e">
        <f>#REF!+#REF!+U117+Y117+AC117+AG117</f>
        <v>#REF!</v>
      </c>
      <c r="BI117" s="298"/>
      <c r="BK117" s="36"/>
    </row>
    <row r="118" spans="1:60" ht="49.5" customHeight="1">
      <c r="A118" s="380" t="s">
        <v>31</v>
      </c>
      <c r="B118" s="341" t="s">
        <v>78</v>
      </c>
      <c r="C118" s="8" t="s">
        <v>79</v>
      </c>
      <c r="D118" s="162" t="s">
        <v>238</v>
      </c>
      <c r="E118" s="162" t="s">
        <v>432</v>
      </c>
      <c r="F118" s="33">
        <v>5</v>
      </c>
      <c r="G118" s="95"/>
      <c r="H118" s="76">
        <f>L118</f>
        <v>0</v>
      </c>
      <c r="I118" s="143">
        <v>0</v>
      </c>
      <c r="J118" s="143">
        <v>0</v>
      </c>
      <c r="K118" s="143">
        <v>0</v>
      </c>
      <c r="L118" s="143">
        <f>I118+J118+K118</f>
        <v>0</v>
      </c>
      <c r="M118" s="23">
        <f>Q118</f>
        <v>0</v>
      </c>
      <c r="N118" s="23">
        <v>0</v>
      </c>
      <c r="O118" s="23">
        <v>0</v>
      </c>
      <c r="P118" s="23">
        <v>0</v>
      </c>
      <c r="Q118" s="193">
        <f>N118+O118+P118</f>
        <v>0</v>
      </c>
      <c r="R118" s="45">
        <v>0</v>
      </c>
      <c r="S118" s="31"/>
      <c r="T118" s="19"/>
      <c r="U118" s="19"/>
      <c r="V118" s="51" t="e">
        <f>(#REF!+#REF!+U118)*100/(#REF!+#REF!+T118)</f>
        <v>#REF!</v>
      </c>
      <c r="W118" s="54"/>
      <c r="X118" s="19"/>
      <c r="Y118" s="19"/>
      <c r="Z118" s="51" t="e">
        <f>(#REF!+#REF!+U118+Y118)*100/(#REF!+#REF!+T118+X118)</f>
        <v>#REF!</v>
      </c>
      <c r="AA118" s="94"/>
      <c r="AB118" s="19"/>
      <c r="AC118" s="94"/>
      <c r="AD118" s="51" t="e">
        <f>(#REF!+#REF!+U118+Y118+AC118)*100/(#REF!+#REF!+T118+X118+AB118)</f>
        <v>#REF!</v>
      </c>
      <c r="AE118" s="54"/>
      <c r="AF118" s="54"/>
      <c r="AG118" s="54"/>
      <c r="AH118" s="51" t="e">
        <f>(#REF!+#REF!+U118+Y118+AC118+AG118)*100/(#REF!+#REF!+T118+X118+AB118+AF118)</f>
        <v>#REF!</v>
      </c>
      <c r="AI118" s="94"/>
      <c r="AJ118" s="19"/>
      <c r="AK118" s="19"/>
      <c r="AL118" s="19" t="e">
        <f>(#REF!+#REF!+U118+Y118+AC118+AG118+AK118)*100/(#REF!+#REF!+T118+X118+AB118+AF118+AJ118)</f>
        <v>#REF!</v>
      </c>
      <c r="AM118" s="104"/>
      <c r="AN118" s="103"/>
      <c r="AO118" s="103"/>
      <c r="AP118" s="19" t="e">
        <f>(#REF!+#REF!+U118+Y118+AC118+AG118+AK118+AO118)*100/(#REF!+#REF!+T118+X118+AB118+AF118+AJ118+AN118)</f>
        <v>#REF!</v>
      </c>
      <c r="AQ118" s="48"/>
      <c r="AR118" s="108"/>
      <c r="AS118" s="108"/>
      <c r="AT118" s="51" t="e">
        <f>(#REF!+#REF!+U118+Y118+AC118+AG118+AK118+AO118+AS118)*100/(#REF!+#REF!+T118+X118+AB118+AF118+AJ118+AN118+AR118)</f>
        <v>#REF!</v>
      </c>
      <c r="AU118" s="110">
        <v>0</v>
      </c>
      <c r="AV118" s="110">
        <v>240</v>
      </c>
      <c r="AW118" s="110">
        <v>12.3</v>
      </c>
      <c r="AX118" s="51" t="e">
        <f>(#REF!+#REF!+U118+Y118+AC118+AG118+AK118+AO118+AS118+AW118)*100/(#REF!+#REF!+T118+X118+AB118+AF118+AJ118+AN118+AR118+AV118)</f>
        <v>#REF!</v>
      </c>
      <c r="AY118" s="110"/>
      <c r="AZ118" s="110"/>
      <c r="BA118" s="110"/>
      <c r="BB118" s="51" t="e">
        <f>(#REF!+#REF!+U118+Y118+AC118+AG118+AK118+AO118+AS118+AW118+BA118)*100/(#REF!+#REF!+T118+X118+AB118+AF118+AJ118+AN118+AR118+AV118+AZ118)</f>
        <v>#REF!</v>
      </c>
      <c r="BC118" s="124"/>
      <c r="BD118" s="124"/>
      <c r="BE118" s="124"/>
      <c r="BF118" s="51" t="e">
        <f>(#REF!+#REF!+U118+Y118+AC118+AG118+AK118+AO118+AS118+AW118+BA118+BE118)*100/(#REF!+#REF!+T118+X118+AB118+AF118+AJ118+AN118+AR118+AV118+AZ118+BD118)</f>
        <v>#REF!</v>
      </c>
      <c r="BG118" s="16" t="e">
        <f>#REF!+#REF!+T118+X118+AB118+AF118</f>
        <v>#REF!</v>
      </c>
      <c r="BH118" s="16" t="e">
        <f>#REF!+#REF!+U118+Y118+AC118+AG118</f>
        <v>#REF!</v>
      </c>
    </row>
    <row r="119" spans="1:60" ht="84">
      <c r="A119" s="380"/>
      <c r="B119" s="341"/>
      <c r="C119" s="212" t="s">
        <v>80</v>
      </c>
      <c r="D119" s="162" t="s">
        <v>324</v>
      </c>
      <c r="E119" s="162" t="s">
        <v>428</v>
      </c>
      <c r="F119" s="33" t="s">
        <v>589</v>
      </c>
      <c r="G119" s="13">
        <v>2854</v>
      </c>
      <c r="H119" s="76">
        <f>L119</f>
        <v>4800</v>
      </c>
      <c r="I119" s="143">
        <v>4800</v>
      </c>
      <c r="J119" s="143">
        <v>0</v>
      </c>
      <c r="K119" s="143">
        <v>0</v>
      </c>
      <c r="L119" s="143">
        <f>I119</f>
        <v>4800</v>
      </c>
      <c r="M119" s="23">
        <f>Q119</f>
        <v>1860.1</v>
      </c>
      <c r="N119" s="193">
        <v>1860.1</v>
      </c>
      <c r="O119" s="295">
        <v>0</v>
      </c>
      <c r="P119" s="295">
        <v>0</v>
      </c>
      <c r="Q119" s="193">
        <f>O119+N119</f>
        <v>1860.1</v>
      </c>
      <c r="R119" s="45">
        <v>3647</v>
      </c>
      <c r="S119" s="31"/>
      <c r="T119" s="19"/>
      <c r="U119" s="19"/>
      <c r="V119" s="51" t="e">
        <f>(#REF!+#REF!+U119)*100/(#REF!+#REF!+T119)</f>
        <v>#REF!</v>
      </c>
      <c r="W119" s="54"/>
      <c r="X119" s="19"/>
      <c r="Y119" s="19"/>
      <c r="Z119" s="51" t="e">
        <f>(#REF!+#REF!+U119+Y119)*100/(#REF!+#REF!+T119+X119)</f>
        <v>#REF!</v>
      </c>
      <c r="AA119" s="94"/>
      <c r="AB119" s="19"/>
      <c r="AC119" s="94"/>
      <c r="AD119" s="51" t="e">
        <f>(#REF!+#REF!+U119+Y119+AC119)*100/(#REF!+#REF!+T119+X119+AB119)</f>
        <v>#REF!</v>
      </c>
      <c r="AE119" s="94"/>
      <c r="AF119" s="94"/>
      <c r="AG119" s="94"/>
      <c r="AH119" s="51" t="e">
        <f>(#REF!+#REF!+U119+Y119+AC119+AG119)*100/(#REF!+#REF!+T119+X119+AB119+AF119)</f>
        <v>#REF!</v>
      </c>
      <c r="AI119" s="94"/>
      <c r="AJ119" s="19"/>
      <c r="AK119" s="19"/>
      <c r="AL119" s="19" t="e">
        <f>(#REF!+#REF!+U119+Y119+AC119+AG119+AK119)*100/(#REF!+#REF!+T119+X119+AB119+AF119+AJ119)</f>
        <v>#REF!</v>
      </c>
      <c r="AM119" s="104"/>
      <c r="AN119" s="103"/>
      <c r="AO119" s="103"/>
      <c r="AP119" s="19" t="e">
        <f>(#REF!+#REF!+U119+Y119+AC119+AG119+AK119+AO119)*100/(#REF!+#REF!+T119+X119+AB119+AF119+AJ119+AN119)</f>
        <v>#REF!</v>
      </c>
      <c r="AQ119" s="48"/>
      <c r="AR119" s="108"/>
      <c r="AS119" s="108"/>
      <c r="AT119" s="51" t="e">
        <f>(#REF!+#REF!+U119+Y119+AC119+AG119+AK119+AO119+AS119)*100/(#REF!+#REF!+T119+X119+AB119+AF119+AJ119+AN119+AR119)</f>
        <v>#REF!</v>
      </c>
      <c r="AU119" s="110">
        <v>0</v>
      </c>
      <c r="AV119" s="110">
        <v>0</v>
      </c>
      <c r="AW119" s="110">
        <v>0</v>
      </c>
      <c r="AX119" s="51" t="e">
        <f>(#REF!+#REF!+U119+Y119+AC119+AG119+AK119+AO119+AS119+AW119)*100/(#REF!+#REF!+T119+X119+AB119+AF119+AJ119+AN119+AR119+AV119)</f>
        <v>#REF!</v>
      </c>
      <c r="AY119" s="110"/>
      <c r="AZ119" s="110"/>
      <c r="BA119" s="110"/>
      <c r="BB119" s="51" t="e">
        <f>(#REF!+#REF!+U119+Y119+AC119+AG119+AK119+AO119+AS119+AW119+BA119)*100/(#REF!+#REF!+T119+X119+AB119+AF119+AJ119+AN119+AR119+AV119+AZ119)</f>
        <v>#REF!</v>
      </c>
      <c r="BC119" s="124"/>
      <c r="BD119" s="124"/>
      <c r="BE119" s="124"/>
      <c r="BF119" s="51" t="e">
        <f>(#REF!+#REF!+U119+Y119+AC119+AG119+AK119+AO119+AS119+AW119+BA119+BE119)*100/(#REF!+#REF!+T119+X119+AB119+AF119+AJ119+AN119+AR119+AV119+AZ119+BD119)</f>
        <v>#REF!</v>
      </c>
      <c r="BG119" s="16" t="e">
        <f>#REF!+#REF!+T119+X119+AB119+AF119</f>
        <v>#REF!</v>
      </c>
      <c r="BH119" s="16" t="e">
        <f>#REF!+#REF!+U119+Y119+AC119+AG119</f>
        <v>#REF!</v>
      </c>
    </row>
    <row r="120" spans="1:63" s="274" customFormat="1" ht="17.25" customHeight="1">
      <c r="A120" s="237"/>
      <c r="B120" s="259" t="s">
        <v>344</v>
      </c>
      <c r="C120" s="237"/>
      <c r="D120" s="260"/>
      <c r="E120" s="260"/>
      <c r="F120" s="237"/>
      <c r="G120" s="237"/>
      <c r="H120" s="260">
        <f>SUM(H118:H119)</f>
        <v>4800</v>
      </c>
      <c r="I120" s="260">
        <f aca="true" t="shared" si="46" ref="I120:Q120">SUM(I118:I119)</f>
        <v>4800</v>
      </c>
      <c r="J120" s="260">
        <f t="shared" si="46"/>
        <v>0</v>
      </c>
      <c r="K120" s="260">
        <f t="shared" si="46"/>
        <v>0</v>
      </c>
      <c r="L120" s="260">
        <f t="shared" si="46"/>
        <v>4800</v>
      </c>
      <c r="M120" s="260">
        <f t="shared" si="46"/>
        <v>1860.1</v>
      </c>
      <c r="N120" s="260">
        <f t="shared" si="46"/>
        <v>1860.1</v>
      </c>
      <c r="O120" s="260">
        <f t="shared" si="46"/>
        <v>0</v>
      </c>
      <c r="P120" s="260">
        <f t="shared" si="46"/>
        <v>0</v>
      </c>
      <c r="Q120" s="260">
        <f t="shared" si="46"/>
        <v>1860.1</v>
      </c>
      <c r="R120" s="260"/>
      <c r="S120" s="93"/>
      <c r="T120" s="93">
        <f>SUM(T118:T119)</f>
        <v>0</v>
      </c>
      <c r="U120" s="93">
        <f>SUM(U118:U119)</f>
        <v>0</v>
      </c>
      <c r="V120" s="93"/>
      <c r="W120" s="93"/>
      <c r="X120" s="93">
        <f>SUM(X118:X119)</f>
        <v>0</v>
      </c>
      <c r="Y120" s="93">
        <f>SUM(Y118:Y119)</f>
        <v>0</v>
      </c>
      <c r="Z120" s="93"/>
      <c r="AA120" s="93"/>
      <c r="AB120" s="93">
        <f>SUM(AB118:AB119)</f>
        <v>0</v>
      </c>
      <c r="AC120" s="93">
        <f>SUM(AC118:AC119)</f>
        <v>0</v>
      </c>
      <c r="AD120" s="93"/>
      <c r="AE120" s="93"/>
      <c r="AF120" s="93">
        <f>SUM(AF118:AF119)</f>
        <v>0</v>
      </c>
      <c r="AG120" s="93">
        <f>SUM(AG118:AG119)</f>
        <v>0</v>
      </c>
      <c r="AH120" s="93"/>
      <c r="AI120" s="93"/>
      <c r="AJ120" s="93">
        <f>SUM(AJ118:AJ119)</f>
        <v>0</v>
      </c>
      <c r="AK120" s="93">
        <f>SUM(AK118:AK119)</f>
        <v>0</v>
      </c>
      <c r="AL120" s="93"/>
      <c r="AM120" s="93"/>
      <c r="AN120" s="93">
        <f>SUM(AN118:AN119)</f>
        <v>0</v>
      </c>
      <c r="AO120" s="93">
        <f>SUM(AO118:AO119)</f>
        <v>0</v>
      </c>
      <c r="AP120" s="93"/>
      <c r="AQ120" s="93"/>
      <c r="AR120" s="93">
        <f>SUM(AR118:AR119)</f>
        <v>0</v>
      </c>
      <c r="AS120" s="93">
        <f>SUM(AS118:AS119)</f>
        <v>0</v>
      </c>
      <c r="AT120" s="93"/>
      <c r="AU120" s="93"/>
      <c r="AV120" s="93">
        <f>SUM(AV118:AV119)</f>
        <v>240</v>
      </c>
      <c r="AW120" s="93">
        <f>SUM(AW118:AW119)</f>
        <v>12.3</v>
      </c>
      <c r="AX120" s="93"/>
      <c r="AY120" s="93"/>
      <c r="AZ120" s="93">
        <f>SUM(AZ118:AZ119)</f>
        <v>0</v>
      </c>
      <c r="BA120" s="93">
        <f>SUM(BA118:BA119)</f>
        <v>0</v>
      </c>
      <c r="BB120" s="93"/>
      <c r="BC120" s="93"/>
      <c r="BD120" s="93">
        <f>SUM(BD118:BD119)</f>
        <v>0</v>
      </c>
      <c r="BE120" s="93">
        <f>SUM(BE118:BE119)</f>
        <v>0</v>
      </c>
      <c r="BF120" s="93"/>
      <c r="BG120" s="90" t="e">
        <f>#REF!+#REF!+T120+X120+AB120+AF120</f>
        <v>#REF!</v>
      </c>
      <c r="BH120" s="90" t="e">
        <f>#REF!+#REF!+U120+Y120+AC120+AG120</f>
        <v>#REF!</v>
      </c>
      <c r="BI120" s="299"/>
      <c r="BK120" s="266"/>
    </row>
    <row r="121" spans="1:60" ht="15.75" customHeight="1">
      <c r="A121" s="380" t="s">
        <v>77</v>
      </c>
      <c r="B121" s="341" t="s">
        <v>347</v>
      </c>
      <c r="C121" s="212" t="s">
        <v>82</v>
      </c>
      <c r="D121" s="162" t="s">
        <v>273</v>
      </c>
      <c r="E121" s="162" t="s">
        <v>456</v>
      </c>
      <c r="F121" s="33" t="s">
        <v>590</v>
      </c>
      <c r="G121" s="197" t="s">
        <v>591</v>
      </c>
      <c r="H121" s="76">
        <f>L121</f>
        <v>5172.4</v>
      </c>
      <c r="I121" s="143">
        <v>5096</v>
      </c>
      <c r="J121" s="143">
        <v>76.4</v>
      </c>
      <c r="K121" s="143">
        <v>0</v>
      </c>
      <c r="L121" s="143">
        <f>J121+I121</f>
        <v>5172.4</v>
      </c>
      <c r="M121" s="23">
        <f>Q121</f>
        <v>1814.5</v>
      </c>
      <c r="N121" s="193">
        <v>1793</v>
      </c>
      <c r="O121" s="328">
        <v>21.5</v>
      </c>
      <c r="P121" s="328">
        <v>0</v>
      </c>
      <c r="Q121" s="193">
        <f>O121+N121</f>
        <v>1814.5</v>
      </c>
      <c r="R121" s="45">
        <v>7</v>
      </c>
      <c r="S121" s="31"/>
      <c r="T121" s="19"/>
      <c r="U121" s="19"/>
      <c r="V121" s="51" t="e">
        <f>(#REF!+#REF!+U121)*100/(#REF!+#REF!+T121)</f>
        <v>#REF!</v>
      </c>
      <c r="W121" s="54"/>
      <c r="X121" s="19"/>
      <c r="Y121" s="19"/>
      <c r="Z121" s="51" t="e">
        <f>(#REF!+#REF!+U121+Y121)*100/(#REF!+#REF!+T121+X121)</f>
        <v>#REF!</v>
      </c>
      <c r="AA121" s="94"/>
      <c r="AB121" s="19"/>
      <c r="AC121" s="94"/>
      <c r="AD121" s="51" t="e">
        <f>(#REF!+#REF!+U121+Y121+AC121)*100/(#REF!+#REF!+T121+X121+AB121)</f>
        <v>#REF!</v>
      </c>
      <c r="AE121" s="94"/>
      <c r="AF121" s="94"/>
      <c r="AG121" s="94"/>
      <c r="AH121" s="51" t="e">
        <f>(#REF!+#REF!+U121+Y121+AC121+AG121)*100/(#REF!+#REF!+T121+X121+AB121+AF121)</f>
        <v>#REF!</v>
      </c>
      <c r="AI121" s="94"/>
      <c r="AJ121" s="19"/>
      <c r="AK121" s="19"/>
      <c r="AL121" s="19" t="e">
        <f>(#REF!+#REF!+U121+Y121+AC121+AG121+AK121)*100/(#REF!+#REF!+T121+X121+AB121+AF121+AJ121)</f>
        <v>#REF!</v>
      </c>
      <c r="AM121" s="104"/>
      <c r="AN121" s="103"/>
      <c r="AO121" s="104"/>
      <c r="AP121" s="19" t="e">
        <f>(#REF!+#REF!+U121+Y121+AC121+AG121+AK121+AO121)*100/(#REF!+#REF!+T121+X121+AB121+AF121+AJ121+AN121)</f>
        <v>#REF!</v>
      </c>
      <c r="AQ121" s="48"/>
      <c r="AR121" s="108"/>
      <c r="AS121" s="108"/>
      <c r="AT121" s="51" t="e">
        <f>(#REF!+#REF!+U121+Y121+AC121+AG121+AK121+AO121+AS121)*100/(#REF!+#REF!+T121+X121+AB121+AF121+AJ121+AN121+AR121)</f>
        <v>#REF!</v>
      </c>
      <c r="AU121" s="110"/>
      <c r="AV121" s="110"/>
      <c r="AW121" s="110"/>
      <c r="AX121" s="51" t="e">
        <f>(#REF!+#REF!+U121+Y121+AC121+AG121+AK121+AO121+AS121+AW121)*100/(#REF!+#REF!+T121+X121+AB121+AF121+AJ121+AN121+AR121+AV121)</f>
        <v>#REF!</v>
      </c>
      <c r="AY121" s="110"/>
      <c r="AZ121" s="110"/>
      <c r="BA121" s="110"/>
      <c r="BB121" s="51" t="e">
        <f>(#REF!+#REF!+U121+Y121+AC121+AG121+AK121+AO121+AS121+AW121+BA121)*100/(#REF!+#REF!+T121+X121+AB121+AF121+AJ121+AN121+AR121+AV121+AZ121)</f>
        <v>#REF!</v>
      </c>
      <c r="BC121" s="124"/>
      <c r="BD121" s="124"/>
      <c r="BE121" s="124"/>
      <c r="BF121" s="51" t="e">
        <f>(#REF!+#REF!+U121+Y121+AC121+AG121+AK121+AO121+AS121+AW121+BA121+BE121)*100/(#REF!+#REF!+T121+X121+AB121+AF121+AJ121+AN121+AR121+AV121+AZ121+BD121)</f>
        <v>#REF!</v>
      </c>
      <c r="BG121" s="16" t="e">
        <f>#REF!+#REF!+T121+X121+AB121+AF121</f>
        <v>#REF!</v>
      </c>
      <c r="BH121" s="16" t="e">
        <f>#REF!+#REF!+U121+Y121+AC121+AG121</f>
        <v>#REF!</v>
      </c>
    </row>
    <row r="122" spans="1:60" ht="24">
      <c r="A122" s="380"/>
      <c r="B122" s="341"/>
      <c r="C122" s="212" t="s">
        <v>83</v>
      </c>
      <c r="D122" s="162" t="s">
        <v>274</v>
      </c>
      <c r="E122" s="162" t="s">
        <v>457</v>
      </c>
      <c r="F122" s="33">
        <v>20.8</v>
      </c>
      <c r="G122" s="13">
        <v>55</v>
      </c>
      <c r="H122" s="76">
        <f>L122</f>
        <v>13892.8</v>
      </c>
      <c r="I122" s="143">
        <v>13727.9</v>
      </c>
      <c r="J122" s="143">
        <v>164.9</v>
      </c>
      <c r="K122" s="143">
        <v>0</v>
      </c>
      <c r="L122" s="143">
        <f>J122+I122</f>
        <v>13892.8</v>
      </c>
      <c r="M122" s="23">
        <f>Q122</f>
        <v>9175.3</v>
      </c>
      <c r="N122" s="193">
        <v>9068</v>
      </c>
      <c r="O122" s="328">
        <v>107.3</v>
      </c>
      <c r="P122" s="328">
        <v>0</v>
      </c>
      <c r="Q122" s="193">
        <f>O122+N122</f>
        <v>9175.3</v>
      </c>
      <c r="R122" s="297" t="s">
        <v>691</v>
      </c>
      <c r="S122" s="31"/>
      <c r="T122" s="19"/>
      <c r="U122" s="19"/>
      <c r="V122" s="51" t="e">
        <f>(#REF!+#REF!+U122)*100/(#REF!+#REF!+T122)</f>
        <v>#REF!</v>
      </c>
      <c r="W122" s="54"/>
      <c r="X122" s="19"/>
      <c r="Y122" s="19"/>
      <c r="Z122" s="51" t="e">
        <f>(#REF!+#REF!+U122+Y122)*100/(#REF!+#REF!+T122+X122)</f>
        <v>#REF!</v>
      </c>
      <c r="AA122" s="94"/>
      <c r="AB122" s="19"/>
      <c r="AC122" s="94"/>
      <c r="AD122" s="51" t="e">
        <f>(#REF!+#REF!+U122+Y122+AC122)*100/(#REF!+#REF!+T122+X122+AB122)</f>
        <v>#REF!</v>
      </c>
      <c r="AE122" s="94"/>
      <c r="AF122" s="94"/>
      <c r="AG122" s="94"/>
      <c r="AH122" s="51" t="e">
        <f>(#REF!+#REF!+U122+Y122+AC122+AG122)*100/(#REF!+#REF!+T122+X122+AB122+AF122)</f>
        <v>#REF!</v>
      </c>
      <c r="AI122" s="94"/>
      <c r="AJ122" s="19"/>
      <c r="AK122" s="19"/>
      <c r="AL122" s="19" t="e">
        <f>(#REF!+#REF!+U122+Y122+AC122+AG122+AK122)*100/(#REF!+#REF!+T122+X122+AB122+AF122+AJ122)</f>
        <v>#REF!</v>
      </c>
      <c r="AM122" s="104"/>
      <c r="AN122" s="103"/>
      <c r="AO122" s="104"/>
      <c r="AP122" s="19" t="e">
        <f>(#REF!+#REF!+U122+Y122+AC122+AG122+AK122+AO122)*100/(#REF!+#REF!+T122+X122+AB122+AF122+AJ122+AN122)</f>
        <v>#REF!</v>
      </c>
      <c r="AQ122" s="48"/>
      <c r="AR122" s="108"/>
      <c r="AS122" s="108"/>
      <c r="AT122" s="51" t="e">
        <f>(#REF!+#REF!+U122+Y122+AC122+AG122+AK122+AO122+AS122)*100/(#REF!+#REF!+T122+X122+AB122+AF122+AJ122+AN122+AR122)</f>
        <v>#REF!</v>
      </c>
      <c r="AU122" s="110"/>
      <c r="AV122" s="110"/>
      <c r="AW122" s="110"/>
      <c r="AX122" s="51" t="e">
        <f>(#REF!+#REF!+U122+Y122+AC122+AG122+AK122+AO122+AS122+AW122)*100/(#REF!+#REF!+T122+X122+AB122+AF122+AJ122+AN122+AR122+AV122)</f>
        <v>#REF!</v>
      </c>
      <c r="AY122" s="110"/>
      <c r="AZ122" s="110"/>
      <c r="BA122" s="110"/>
      <c r="BB122" s="51" t="e">
        <f>(#REF!+#REF!+U122+Y122+AC122+AG122+AK122+AO122+AS122+AW122+BA122)*100/(#REF!+#REF!+T122+X122+AB122+AF122+AJ122+AN122+AR122+AV122+AZ122)</f>
        <v>#REF!</v>
      </c>
      <c r="BC122" s="124"/>
      <c r="BD122" s="124"/>
      <c r="BE122" s="124"/>
      <c r="BF122" s="51" t="e">
        <f>(#REF!+#REF!+U122+Y122+AC122+AG122+AK122+AO122+AS122+AW122+BA122+BE122)*100/(#REF!+#REF!+T122+X122+AB122+AF122+AJ122+AN122+AR122+AV122+AZ122+BD122)</f>
        <v>#REF!</v>
      </c>
      <c r="BG122" s="16" t="e">
        <f>#REF!+#REF!+T122+X122+AB122+AF122</f>
        <v>#REF!</v>
      </c>
      <c r="BH122" s="16" t="e">
        <f>#REF!+#REF!+U122+Y122+AC122+AG122</f>
        <v>#REF!</v>
      </c>
    </row>
    <row r="123" spans="1:60" ht="60">
      <c r="A123" s="380"/>
      <c r="B123" s="341"/>
      <c r="C123" s="212" t="s">
        <v>84</v>
      </c>
      <c r="D123" s="162" t="s">
        <v>275</v>
      </c>
      <c r="E123" s="162" t="s">
        <v>458</v>
      </c>
      <c r="F123" s="33">
        <v>26</v>
      </c>
      <c r="G123" s="13">
        <v>12</v>
      </c>
      <c r="H123" s="76">
        <f>L123</f>
        <v>3789</v>
      </c>
      <c r="I123" s="143">
        <v>3744</v>
      </c>
      <c r="J123" s="143">
        <v>45</v>
      </c>
      <c r="K123" s="143">
        <v>0</v>
      </c>
      <c r="L123" s="143">
        <f>J123+I123</f>
        <v>3789</v>
      </c>
      <c r="M123" s="23">
        <f>Q123</f>
        <v>2227.4</v>
      </c>
      <c r="N123" s="193">
        <v>2201</v>
      </c>
      <c r="O123" s="328">
        <v>26.4</v>
      </c>
      <c r="P123" s="328">
        <v>0</v>
      </c>
      <c r="Q123" s="193">
        <f>O123+N123</f>
        <v>2227.4</v>
      </c>
      <c r="R123" s="293" t="s">
        <v>716</v>
      </c>
      <c r="S123" s="31"/>
      <c r="T123" s="19"/>
      <c r="U123" s="19"/>
      <c r="V123" s="51" t="e">
        <f>(#REF!+#REF!+U123)*100/(#REF!+#REF!+T123)</f>
        <v>#REF!</v>
      </c>
      <c r="W123" s="54"/>
      <c r="X123" s="19"/>
      <c r="Y123" s="19"/>
      <c r="Z123" s="51" t="e">
        <f>(#REF!+#REF!+U123+Y123)*100/(#REF!+#REF!+T123+X123)</f>
        <v>#REF!</v>
      </c>
      <c r="AA123" s="94"/>
      <c r="AB123" s="19"/>
      <c r="AC123" s="94"/>
      <c r="AD123" s="51" t="e">
        <f>(#REF!+#REF!+U123+Y123+AC123)*100/(#REF!+#REF!+T123+X123+AB123)</f>
        <v>#REF!</v>
      </c>
      <c r="AE123" s="94"/>
      <c r="AF123" s="94"/>
      <c r="AG123" s="94"/>
      <c r="AH123" s="51" t="e">
        <f>(#REF!+#REF!+U123+Y123+AC123+AG123)*100/(#REF!+#REF!+T123+X123+AB123+AF123)</f>
        <v>#REF!</v>
      </c>
      <c r="AI123" s="94"/>
      <c r="AJ123" s="19"/>
      <c r="AK123" s="19"/>
      <c r="AL123" s="19" t="e">
        <f>(#REF!+#REF!+U123+Y123+AC123+AG123+AK123)*100/(#REF!+#REF!+T123+X123+AB123+AF123+AJ123)</f>
        <v>#REF!</v>
      </c>
      <c r="AM123" s="104"/>
      <c r="AN123" s="103"/>
      <c r="AO123" s="104"/>
      <c r="AP123" s="19" t="e">
        <f>(#REF!+#REF!+U123+Y123+AC123+AG123+AK123+AO123)*100/(#REF!+#REF!+T123+X123+AB123+AF123+AJ123+AN123)</f>
        <v>#REF!</v>
      </c>
      <c r="AQ123" s="48"/>
      <c r="AR123" s="108"/>
      <c r="AS123" s="108"/>
      <c r="AT123" s="51" t="e">
        <f>(#REF!+#REF!+U123+Y123+AC123+AG123+AK123+AO123+AS123)*100/(#REF!+#REF!+T123+X123+AB123+AF123+AJ123+AN123+AR123)</f>
        <v>#REF!</v>
      </c>
      <c r="AU123" s="110"/>
      <c r="AV123" s="110"/>
      <c r="AW123" s="110"/>
      <c r="AX123" s="51" t="e">
        <f>(#REF!+#REF!+U123+Y123+AC123+AG123+AK123+AO123+AS123+AW123)*100/(#REF!+#REF!+T123+X123+AB123+AF123+AJ123+AN123+AR123+AV123)</f>
        <v>#REF!</v>
      </c>
      <c r="AY123" s="110"/>
      <c r="AZ123" s="110"/>
      <c r="BA123" s="110"/>
      <c r="BB123" s="51" t="e">
        <f>(#REF!+#REF!+U123+Y123+AC123+AG123+AK123+AO123+AS123+AW123+BA123)*100/(#REF!+#REF!+T123+X123+AB123+AF123+AJ123+AN123+AR123+AV123+AZ123)</f>
        <v>#REF!</v>
      </c>
      <c r="BC123" s="124"/>
      <c r="BD123" s="124"/>
      <c r="BE123" s="124"/>
      <c r="BF123" s="51" t="e">
        <f>(#REF!+#REF!+U123+Y123+AC123+AG123+AK123+AO123+AS123+AW123+BA123+BE123)*100/(#REF!+#REF!+T123+X123+AB123+AF123+AJ123+AN123+AR123+AV123+AZ123+BD123)</f>
        <v>#REF!</v>
      </c>
      <c r="BG123" s="16" t="e">
        <f>#REF!+#REF!+T123+X123+AB123+AF123</f>
        <v>#REF!</v>
      </c>
      <c r="BH123" s="16" t="e">
        <f>#REF!+#REF!+U123+Y123+AC123+AG123</f>
        <v>#REF!</v>
      </c>
    </row>
    <row r="124" spans="1:60" ht="35.25" customHeight="1">
      <c r="A124" s="380"/>
      <c r="B124" s="341"/>
      <c r="C124" s="212" t="s">
        <v>671</v>
      </c>
      <c r="D124" s="162" t="s">
        <v>276</v>
      </c>
      <c r="E124" s="162" t="s">
        <v>459</v>
      </c>
      <c r="F124" s="197">
        <v>9.723</v>
      </c>
      <c r="G124" s="13">
        <v>247</v>
      </c>
      <c r="H124" s="76">
        <f>L124</f>
        <v>26187.600000000002</v>
      </c>
      <c r="I124" s="143">
        <v>25698.2</v>
      </c>
      <c r="J124" s="143">
        <v>489.4</v>
      </c>
      <c r="K124" s="143">
        <v>0</v>
      </c>
      <c r="L124" s="143">
        <f>J124+I124</f>
        <v>26187.600000000002</v>
      </c>
      <c r="M124" s="23">
        <f>Q124</f>
        <v>16863.5</v>
      </c>
      <c r="N124" s="193">
        <v>16617.6</v>
      </c>
      <c r="O124" s="328">
        <v>245.9</v>
      </c>
      <c r="P124" s="328">
        <v>0</v>
      </c>
      <c r="Q124" s="193">
        <f>O124+N124</f>
        <v>16863.5</v>
      </c>
      <c r="R124" s="297" t="s">
        <v>715</v>
      </c>
      <c r="S124" s="31"/>
      <c r="T124" s="19"/>
      <c r="U124" s="19"/>
      <c r="V124" s="51" t="e">
        <f>(#REF!+#REF!+U124)*100/(#REF!+#REF!+T124)</f>
        <v>#REF!</v>
      </c>
      <c r="W124" s="54"/>
      <c r="X124" s="19"/>
      <c r="Y124" s="19"/>
      <c r="Z124" s="51" t="e">
        <f>(#REF!+#REF!+U124+Y124)*100/(#REF!+#REF!+T124+X124)</f>
        <v>#REF!</v>
      </c>
      <c r="AA124" s="94"/>
      <c r="AB124" s="19"/>
      <c r="AC124" s="94"/>
      <c r="AD124" s="51" t="e">
        <f>(#REF!+#REF!+U124+Y124+AC124)*100/(#REF!+#REF!+T124+X124+AB124)</f>
        <v>#REF!</v>
      </c>
      <c r="AE124" s="94"/>
      <c r="AF124" s="94"/>
      <c r="AG124" s="94"/>
      <c r="AH124" s="51" t="e">
        <f>(#REF!+#REF!+U124+Y124+AC124+AG124)*100/(#REF!+#REF!+T124+X124+AB124+AF124)</f>
        <v>#REF!</v>
      </c>
      <c r="AI124" s="94"/>
      <c r="AJ124" s="19"/>
      <c r="AK124" s="19"/>
      <c r="AL124" s="19" t="e">
        <f>(#REF!+#REF!+U124+Y124+AC124+AG124+AK124)*100/(#REF!+#REF!+T124+X124+AB124+AF124+AJ124)</f>
        <v>#REF!</v>
      </c>
      <c r="AM124" s="104"/>
      <c r="AN124" s="103"/>
      <c r="AO124" s="104"/>
      <c r="AP124" s="19" t="e">
        <f>(#REF!+#REF!+U124+Y124+AC124+AG124+AK124+AO124)*100/(#REF!+#REF!+T124+X124+AB124+AF124+AJ124+AN124)</f>
        <v>#REF!</v>
      </c>
      <c r="AQ124" s="48"/>
      <c r="AR124" s="108"/>
      <c r="AS124" s="108"/>
      <c r="AT124" s="51" t="e">
        <f>(#REF!+#REF!+U124+Y124+AC124+AG124+AK124+AO124+AS124)*100/(#REF!+#REF!+T124+X124+AB124+AF124+AJ124+AN124+AR124)</f>
        <v>#REF!</v>
      </c>
      <c r="AU124" s="110"/>
      <c r="AV124" s="110"/>
      <c r="AW124" s="110"/>
      <c r="AX124" s="51" t="e">
        <f>(#REF!+#REF!+U124+Y124+AC124+AG124+AK124+AO124+AS124+AW124)*100/(#REF!+#REF!+T124+X124+AB124+AF124+AJ124+AN124+AR124+AV124)</f>
        <v>#REF!</v>
      </c>
      <c r="AY124" s="110"/>
      <c r="AZ124" s="110"/>
      <c r="BA124" s="110"/>
      <c r="BB124" s="51" t="e">
        <f>(#REF!+#REF!+U124+Y124+AC124+AG124+AK124+AO124+AS124+AW124+BA124)*100/(#REF!+#REF!+T124+X124+AB124+AF124+AJ124+AN124+AR124+AV124+AZ124)</f>
        <v>#REF!</v>
      </c>
      <c r="BC124" s="124"/>
      <c r="BD124" s="124"/>
      <c r="BE124" s="124"/>
      <c r="BF124" s="51" t="e">
        <f>(#REF!+#REF!+U124+Y124+AC124+AG124+AK124+AO124+AS124+AW124+BA124+BE124)*100/(#REF!+#REF!+T124+X124+AB124+AF124+AJ124+AN124+AR124+AV124+AZ124+BD124)</f>
        <v>#REF!</v>
      </c>
      <c r="BG124" s="16" t="e">
        <f>#REF!+#REF!+T124+X124+AB124+AF124</f>
        <v>#REF!</v>
      </c>
      <c r="BH124" s="16" t="e">
        <f>#REF!+#REF!+U124+Y124+AC124+AG124</f>
        <v>#REF!</v>
      </c>
    </row>
    <row r="125" spans="1:63" s="240" customFormat="1" ht="20.25" customHeight="1">
      <c r="A125" s="87"/>
      <c r="B125" s="91" t="s">
        <v>344</v>
      </c>
      <c r="C125" s="87"/>
      <c r="D125" s="244"/>
      <c r="E125" s="244"/>
      <c r="F125" s="87"/>
      <c r="G125" s="87"/>
      <c r="H125" s="244">
        <f>SUM(H121:H124)</f>
        <v>49041.8</v>
      </c>
      <c r="I125" s="244">
        <f>I124+I123+I122+I121</f>
        <v>48266.1</v>
      </c>
      <c r="J125" s="244">
        <f aca="true" t="shared" si="47" ref="J125:Q125">J124+J123+J122+J121</f>
        <v>775.6999999999999</v>
      </c>
      <c r="K125" s="244">
        <f t="shared" si="47"/>
        <v>0</v>
      </c>
      <c r="L125" s="244">
        <f t="shared" si="47"/>
        <v>49041.8</v>
      </c>
      <c r="M125" s="244">
        <f t="shared" si="47"/>
        <v>30080.7</v>
      </c>
      <c r="N125" s="244">
        <f t="shared" si="47"/>
        <v>29679.6</v>
      </c>
      <c r="O125" s="244">
        <f t="shared" si="47"/>
        <v>401.1</v>
      </c>
      <c r="P125" s="244">
        <f t="shared" si="47"/>
        <v>0</v>
      </c>
      <c r="Q125" s="244">
        <f t="shared" si="47"/>
        <v>30080.7</v>
      </c>
      <c r="R125" s="244"/>
      <c r="S125" s="92"/>
      <c r="T125" s="92">
        <f aca="true" t="shared" si="48" ref="T125:BE125">SUM(T121:T124)</f>
        <v>0</v>
      </c>
      <c r="U125" s="92">
        <f t="shared" si="48"/>
        <v>0</v>
      </c>
      <c r="V125" s="92"/>
      <c r="W125" s="92"/>
      <c r="X125" s="92">
        <f t="shared" si="48"/>
        <v>0</v>
      </c>
      <c r="Y125" s="92">
        <f t="shared" si="48"/>
        <v>0</v>
      </c>
      <c r="Z125" s="92"/>
      <c r="AA125" s="92"/>
      <c r="AB125" s="92">
        <f t="shared" si="48"/>
        <v>0</v>
      </c>
      <c r="AC125" s="92">
        <f t="shared" si="48"/>
        <v>0</v>
      </c>
      <c r="AD125" s="92"/>
      <c r="AE125" s="92"/>
      <c r="AF125" s="92">
        <f t="shared" si="48"/>
        <v>0</v>
      </c>
      <c r="AG125" s="92">
        <f t="shared" si="48"/>
        <v>0</v>
      </c>
      <c r="AH125" s="92"/>
      <c r="AI125" s="92"/>
      <c r="AJ125" s="92">
        <f t="shared" si="48"/>
        <v>0</v>
      </c>
      <c r="AK125" s="92">
        <f t="shared" si="48"/>
        <v>0</v>
      </c>
      <c r="AL125" s="92"/>
      <c r="AM125" s="92"/>
      <c r="AN125" s="92">
        <f t="shared" si="48"/>
        <v>0</v>
      </c>
      <c r="AO125" s="92">
        <f t="shared" si="48"/>
        <v>0</v>
      </c>
      <c r="AP125" s="92"/>
      <c r="AQ125" s="92"/>
      <c r="AR125" s="92">
        <f t="shared" si="48"/>
        <v>0</v>
      </c>
      <c r="AS125" s="92">
        <f t="shared" si="48"/>
        <v>0</v>
      </c>
      <c r="AT125" s="92"/>
      <c r="AU125" s="92"/>
      <c r="AV125" s="92">
        <f t="shared" si="48"/>
        <v>0</v>
      </c>
      <c r="AW125" s="92">
        <f t="shared" si="48"/>
        <v>0</v>
      </c>
      <c r="AX125" s="92"/>
      <c r="AY125" s="92"/>
      <c r="AZ125" s="92">
        <f t="shared" si="48"/>
        <v>0</v>
      </c>
      <c r="BA125" s="92">
        <f t="shared" si="48"/>
        <v>0</v>
      </c>
      <c r="BB125" s="92"/>
      <c r="BC125" s="92"/>
      <c r="BD125" s="92">
        <f t="shared" si="48"/>
        <v>0</v>
      </c>
      <c r="BE125" s="92">
        <f t="shared" si="48"/>
        <v>0</v>
      </c>
      <c r="BF125" s="92"/>
      <c r="BG125" s="90" t="e">
        <f>#REF!+#REF!+T125+X125+AB125+AF125</f>
        <v>#REF!</v>
      </c>
      <c r="BH125" s="90" t="e">
        <f>#REF!+#REF!+U125+Y125+AC125+AG125</f>
        <v>#REF!</v>
      </c>
      <c r="BI125" s="299"/>
      <c r="BK125" s="266"/>
    </row>
    <row r="126" spans="1:60" ht="65.25" customHeight="1">
      <c r="A126" s="380" t="s">
        <v>81</v>
      </c>
      <c r="B126" s="341" t="s">
        <v>86</v>
      </c>
      <c r="C126" s="70" t="s">
        <v>87</v>
      </c>
      <c r="D126" s="170" t="s">
        <v>281</v>
      </c>
      <c r="E126" s="170" t="s">
        <v>491</v>
      </c>
      <c r="F126" s="33">
        <v>1956.8</v>
      </c>
      <c r="G126" s="13">
        <v>1</v>
      </c>
      <c r="H126" s="76">
        <f>L126</f>
        <v>1985.3999999999999</v>
      </c>
      <c r="I126" s="143">
        <v>1956.8</v>
      </c>
      <c r="J126" s="143">
        <v>28.6</v>
      </c>
      <c r="K126" s="143">
        <v>0</v>
      </c>
      <c r="L126" s="143">
        <f>J126+I126</f>
        <v>1985.3999999999999</v>
      </c>
      <c r="M126" s="23">
        <f>Q126</f>
        <v>1423.1000000000001</v>
      </c>
      <c r="N126" s="193">
        <v>1422.7</v>
      </c>
      <c r="O126" s="328">
        <v>0.4</v>
      </c>
      <c r="P126" s="328">
        <v>0</v>
      </c>
      <c r="Q126" s="193">
        <f>O126+N126</f>
        <v>1423.1000000000001</v>
      </c>
      <c r="R126" s="45">
        <v>1</v>
      </c>
      <c r="S126" s="31"/>
      <c r="T126" s="19"/>
      <c r="U126" s="19"/>
      <c r="V126" s="51" t="e">
        <f>(#REF!+#REF!+U126)*100/(#REF!+#REF!+T126)</f>
        <v>#REF!</v>
      </c>
      <c r="W126" s="54"/>
      <c r="X126" s="19"/>
      <c r="Y126" s="19"/>
      <c r="Z126" s="51" t="e">
        <f>(#REF!+#REF!+U126+Y126)*100/(#REF!+#REF!+T126+X126)</f>
        <v>#REF!</v>
      </c>
      <c r="AA126" s="94"/>
      <c r="AB126" s="19"/>
      <c r="AC126" s="94"/>
      <c r="AD126" s="51" t="e">
        <f>(#REF!+#REF!+U126+Y126+AC126)*100/(#REF!+#REF!+T126+X126+AB126)</f>
        <v>#REF!</v>
      </c>
      <c r="AE126" s="94"/>
      <c r="AF126" s="94"/>
      <c r="AG126" s="94"/>
      <c r="AH126" s="51" t="e">
        <f>(#REF!+#REF!+U126+Y126+AC126+AG126)*100/(#REF!+#REF!+T126+X126+AB126+AF126)</f>
        <v>#REF!</v>
      </c>
      <c r="AI126" s="94"/>
      <c r="AJ126" s="19"/>
      <c r="AK126" s="19"/>
      <c r="AL126" s="19" t="e">
        <f>(#REF!+#REF!+U126+Y126+AC126+AG126+AK126)*100/(#REF!+#REF!+T126+X126+AB126+AF126+AJ126)</f>
        <v>#REF!</v>
      </c>
      <c r="AM126" s="104"/>
      <c r="AN126" s="103"/>
      <c r="AO126" s="104"/>
      <c r="AP126" s="19" t="e">
        <f>(#REF!+#REF!+U126+Y126+AC126+AG126+AK126+AO126)*100/(#REF!+#REF!+T126+X126+AB126+AF126+AJ126+AN126)</f>
        <v>#REF!</v>
      </c>
      <c r="AQ126" s="48"/>
      <c r="AR126" s="108"/>
      <c r="AS126" s="108"/>
      <c r="AT126" s="51" t="e">
        <f>(#REF!+#REF!+U126+Y126+AC126+AG126+AK126+AO126+AS126)*100/(#REF!+#REF!+T126+X126+AB126+AF126+AJ126+AN126+AR126)</f>
        <v>#REF!</v>
      </c>
      <c r="AU126" s="110"/>
      <c r="AV126" s="110"/>
      <c r="AW126" s="110"/>
      <c r="AX126" s="51" t="e">
        <f>(#REF!+#REF!+U126+Y126+AC126+AG126+AK126+AO126+AS126+AW126)*100/(#REF!+#REF!+T126+X126+AB126+AF126+AJ126+AN126+AR126+AV126)</f>
        <v>#REF!</v>
      </c>
      <c r="AY126" s="110"/>
      <c r="AZ126" s="110"/>
      <c r="BA126" s="110"/>
      <c r="BB126" s="51" t="e">
        <f>(#REF!+#REF!+U126+Y126+AC126+AG126+AK126+AO126+AS126+AW126+BA126)*100/(#REF!+#REF!+T126+X126+AB126+AF126+AJ126+AN126+AR126+AV126+AZ126)</f>
        <v>#REF!</v>
      </c>
      <c r="BC126" s="124"/>
      <c r="BD126" s="124"/>
      <c r="BE126" s="124"/>
      <c r="BF126" s="51" t="e">
        <f>(#REF!+#REF!+U126+Y126+AC126+AG126+AK126+AO126+AS126+AW126+BA126+BE126)*100/(#REF!+#REF!+T126+X126+AB126+AF126+AJ126+AN126+AR126+AV126+AZ126+BD126)</f>
        <v>#REF!</v>
      </c>
      <c r="BG126" s="16" t="e">
        <f>#REF!+#REF!+T126+X126+AB126+AF126</f>
        <v>#REF!</v>
      </c>
      <c r="BH126" s="16" t="e">
        <f>#REF!+#REF!+U126+Y126+AC126+AG126</f>
        <v>#REF!</v>
      </c>
    </row>
    <row r="127" spans="1:62" ht="36">
      <c r="A127" s="380"/>
      <c r="B127" s="341"/>
      <c r="C127" s="70" t="s">
        <v>88</v>
      </c>
      <c r="D127" s="170" t="s">
        <v>229</v>
      </c>
      <c r="E127" s="170" t="s">
        <v>377</v>
      </c>
      <c r="F127" s="33" t="s">
        <v>592</v>
      </c>
      <c r="G127" s="202" t="s">
        <v>593</v>
      </c>
      <c r="H127" s="76">
        <f>L127</f>
        <v>17374</v>
      </c>
      <c r="I127" s="142">
        <v>17000</v>
      </c>
      <c r="J127" s="142">
        <v>374</v>
      </c>
      <c r="K127" s="142">
        <v>0</v>
      </c>
      <c r="L127" s="143">
        <f>J127+I127</f>
        <v>17374</v>
      </c>
      <c r="M127" s="23">
        <f>Q127</f>
        <v>424.4</v>
      </c>
      <c r="N127" s="193">
        <v>235</v>
      </c>
      <c r="O127" s="328">
        <v>189.4</v>
      </c>
      <c r="P127" s="328">
        <v>0</v>
      </c>
      <c r="Q127" s="193">
        <f>O127+N127</f>
        <v>424.4</v>
      </c>
      <c r="R127" s="45">
        <v>47</v>
      </c>
      <c r="S127" s="31"/>
      <c r="T127" s="19"/>
      <c r="U127" s="19"/>
      <c r="V127" s="51" t="e">
        <f>(#REF!+#REF!+U127)*100/(#REF!+#REF!+T127)</f>
        <v>#REF!</v>
      </c>
      <c r="W127" s="54"/>
      <c r="X127" s="19"/>
      <c r="Y127" s="19"/>
      <c r="Z127" s="51" t="e">
        <f>(#REF!+#REF!+U127+Y127)*100/(#REF!+#REF!+T127+X127)</f>
        <v>#REF!</v>
      </c>
      <c r="AA127" s="94"/>
      <c r="AB127" s="19"/>
      <c r="AC127" s="94"/>
      <c r="AD127" s="51" t="e">
        <f>(#REF!+#REF!+U127+Y127+AC127)*100/(#REF!+#REF!+T127+X127+AB127)</f>
        <v>#REF!</v>
      </c>
      <c r="AE127" s="94"/>
      <c r="AF127" s="94"/>
      <c r="AG127" s="94"/>
      <c r="AH127" s="51" t="e">
        <f>(#REF!+#REF!+U127+Y127+AC127+AG127)*100/(#REF!+#REF!+T127+X127+AB127+AF127)</f>
        <v>#REF!</v>
      </c>
      <c r="AI127" s="94"/>
      <c r="AJ127" s="19"/>
      <c r="AK127" s="19"/>
      <c r="AL127" s="19" t="e">
        <f>(#REF!+#REF!+U127+Y127+AC127+AG127+AK127)*100/(#REF!+#REF!+T127+X127+AB127+AF127+AJ127)</f>
        <v>#REF!</v>
      </c>
      <c r="AM127" s="104"/>
      <c r="AN127" s="103"/>
      <c r="AO127" s="104"/>
      <c r="AP127" s="19" t="e">
        <f>(#REF!+#REF!+U127+Y127+AC127+AG127+AK127+AO127)*100/(#REF!+#REF!+T127+X127+AB127+AF127+AJ127+AN127)</f>
        <v>#REF!</v>
      </c>
      <c r="AQ127" s="54"/>
      <c r="AR127" s="54"/>
      <c r="AS127" s="54"/>
      <c r="AT127" s="51" t="e">
        <f>(#REF!+#REF!+U127+Y127+AC127+AG127+AK127+AO127+AS127)*100/(#REF!+#REF!+T127+X127+AB127+AF127+AJ127+AN127+AR127)</f>
        <v>#REF!</v>
      </c>
      <c r="AU127" s="110"/>
      <c r="AV127" s="110"/>
      <c r="AW127" s="110"/>
      <c r="AX127" s="51" t="e">
        <f>(#REF!+#REF!+U127+Y127+AC127+AG127+AK127+AO127+AS127+AW127)*100/(#REF!+#REF!+T127+X127+AB127+AF127+AJ127+AN127+AR127+AV127)</f>
        <v>#REF!</v>
      </c>
      <c r="AY127" s="110"/>
      <c r="AZ127" s="110"/>
      <c r="BA127" s="110"/>
      <c r="BB127" s="51" t="e">
        <f>(#REF!+#REF!+U127+Y127+AC127+AG127+AK127+AO127+AS127+AW127+BA127)*100/(#REF!+#REF!+T127+X127+AB127+AF127+AJ127+AN127+AR127+AV127+AZ127)</f>
        <v>#REF!</v>
      </c>
      <c r="BC127" s="124"/>
      <c r="BD127" s="124"/>
      <c r="BE127" s="124"/>
      <c r="BF127" s="51" t="e">
        <f>(#REF!+#REF!+U127+Y127+AC127+AG127+AK127+AO127+AS127+AW127+BA127+BE127)*100/(#REF!+#REF!+T127+X127+AB127+AF127+AJ127+AN127+AR127+AV127+AZ127+BD127)</f>
        <v>#REF!</v>
      </c>
      <c r="BG127" s="16" t="e">
        <f>#REF!+#REF!+T127+X127+AB127+AF127</f>
        <v>#REF!</v>
      </c>
      <c r="BH127" s="16" t="e">
        <f>#REF!+#REF!+U127+Y127+AC127+AG127</f>
        <v>#REF!</v>
      </c>
      <c r="BJ127" s="309"/>
    </row>
    <row r="128" spans="1:60" ht="84">
      <c r="A128" s="380"/>
      <c r="B128" s="341"/>
      <c r="C128" s="70" t="s">
        <v>89</v>
      </c>
      <c r="D128" s="170" t="s">
        <v>230</v>
      </c>
      <c r="E128" s="170" t="s">
        <v>378</v>
      </c>
      <c r="F128" s="33">
        <v>10</v>
      </c>
      <c r="G128" s="95">
        <v>135</v>
      </c>
      <c r="H128" s="76">
        <f>L128</f>
        <v>16460.3</v>
      </c>
      <c r="I128" s="142">
        <v>16200</v>
      </c>
      <c r="J128" s="142">
        <v>260.3</v>
      </c>
      <c r="K128" s="142">
        <v>0</v>
      </c>
      <c r="L128" s="143">
        <f>J128+I128</f>
        <v>16460.3</v>
      </c>
      <c r="M128" s="23">
        <f>Q128</f>
        <v>11220.4</v>
      </c>
      <c r="N128" s="193">
        <v>11070</v>
      </c>
      <c r="O128" s="328">
        <v>150.4</v>
      </c>
      <c r="P128" s="328">
        <v>0</v>
      </c>
      <c r="Q128" s="193">
        <f>O128+N128</f>
        <v>11220.4</v>
      </c>
      <c r="R128" s="297">
        <v>147</v>
      </c>
      <c r="S128" s="31"/>
      <c r="T128" s="19"/>
      <c r="U128" s="19"/>
      <c r="V128" s="51" t="e">
        <f>(#REF!+#REF!+U128)*100/(#REF!+#REF!+T128)</f>
        <v>#REF!</v>
      </c>
      <c r="W128" s="54"/>
      <c r="X128" s="19"/>
      <c r="Y128" s="19"/>
      <c r="Z128" s="51" t="e">
        <f>(#REF!+#REF!+U128+Y128)*100/(#REF!+#REF!+T128+X128)</f>
        <v>#REF!</v>
      </c>
      <c r="AA128" s="94"/>
      <c r="AB128" s="19"/>
      <c r="AC128" s="94"/>
      <c r="AD128" s="51" t="e">
        <f>(#REF!+#REF!+U128+Y128+AC128)*100/(#REF!+#REF!+T128+X128+AB128)</f>
        <v>#REF!</v>
      </c>
      <c r="AE128" s="94"/>
      <c r="AF128" s="94"/>
      <c r="AG128" s="94"/>
      <c r="AH128" s="51" t="e">
        <f>(#REF!+#REF!+U128+Y128+AC128+AG128)*100/(#REF!+#REF!+T128+X128+AB128+AF128)</f>
        <v>#REF!</v>
      </c>
      <c r="AI128" s="94"/>
      <c r="AJ128" s="19"/>
      <c r="AK128" s="19"/>
      <c r="AL128" s="19" t="e">
        <f>(#REF!+#REF!+U128+Y128+AC128+AG128+AK128)*100/(#REF!+#REF!+T128+X128+AB128+AF128+AJ128)</f>
        <v>#REF!</v>
      </c>
      <c r="AM128" s="104"/>
      <c r="AN128" s="103"/>
      <c r="AO128" s="104"/>
      <c r="AP128" s="19" t="e">
        <f>(#REF!+#REF!+U128+Y128+AC128+AG128+AK128+AO128)*100/(#REF!+#REF!+T128+X128+AB128+AF128+AJ128+AN128)</f>
        <v>#REF!</v>
      </c>
      <c r="AQ128" s="48"/>
      <c r="AR128" s="108"/>
      <c r="AS128" s="108"/>
      <c r="AT128" s="51" t="e">
        <f>(#REF!+#REF!+U128+Y128+AC128+AG128+AK128+AO128+AS128)*100/(#REF!+#REF!+T128+X128+AB128+AF128+AJ128+AN128+AR128)</f>
        <v>#REF!</v>
      </c>
      <c r="AU128" s="110"/>
      <c r="AV128" s="110"/>
      <c r="AW128" s="110"/>
      <c r="AX128" s="51" t="e">
        <f>(#REF!+#REF!+U128+Y128+AC128+AG128+AK128+AO128+AS128+AW128)*100/(#REF!+#REF!+T128+X128+AB128+AF128+AJ128+AN128+AR128+AV128)</f>
        <v>#REF!</v>
      </c>
      <c r="AY128" s="110"/>
      <c r="AZ128" s="110"/>
      <c r="BA128" s="110"/>
      <c r="BB128" s="51" t="e">
        <f>(#REF!+#REF!+U128+Y128+AC128+AG128+AK128+AO128+AS128+AW128+BA128)*100/(#REF!+#REF!+T128+X128+AB128+AF128+AJ128+AN128+AR128+AV128+AZ128)</f>
        <v>#REF!</v>
      </c>
      <c r="BC128" s="124"/>
      <c r="BD128" s="124"/>
      <c r="BE128" s="124"/>
      <c r="BF128" s="51" t="e">
        <f>(#REF!+#REF!+U128+Y128+AC128+AG128+AK128+AO128+AS128+AW128+BA128+BE128)*100/(#REF!+#REF!+T128+X128+AB128+AF128+AJ128+AN128+AR128+AV128+AZ128+BD128)</f>
        <v>#REF!</v>
      </c>
      <c r="BG128" s="16" t="e">
        <f>#REF!+#REF!+T128+X128+AB128+AF128</f>
        <v>#REF!</v>
      </c>
      <c r="BH128" s="16" t="e">
        <f>#REF!+#REF!+U128+Y128+AC128+AG128</f>
        <v>#REF!</v>
      </c>
    </row>
    <row r="129" spans="1:60" ht="108">
      <c r="A129" s="380"/>
      <c r="B129" s="341"/>
      <c r="C129" s="70" t="s">
        <v>90</v>
      </c>
      <c r="D129" s="170" t="s">
        <v>283</v>
      </c>
      <c r="E129" s="170" t="s">
        <v>379</v>
      </c>
      <c r="F129" s="33" t="s">
        <v>595</v>
      </c>
      <c r="G129" s="181">
        <v>112</v>
      </c>
      <c r="H129" s="76">
        <f>L129</f>
        <v>2086.1</v>
      </c>
      <c r="I129" s="143">
        <v>2059.2</v>
      </c>
      <c r="J129" s="143">
        <v>26.9</v>
      </c>
      <c r="K129" s="143">
        <v>0</v>
      </c>
      <c r="L129" s="143">
        <f>J129+I129</f>
        <v>2086.1</v>
      </c>
      <c r="M129" s="23">
        <f>Q129</f>
        <v>1721.8999999999999</v>
      </c>
      <c r="N129" s="193">
        <v>1700.3</v>
      </c>
      <c r="O129" s="328">
        <v>21.6</v>
      </c>
      <c r="P129" s="328">
        <v>0</v>
      </c>
      <c r="Q129" s="193">
        <f>O129+N129</f>
        <v>1721.8999999999999</v>
      </c>
      <c r="R129" s="45">
        <v>85</v>
      </c>
      <c r="S129" s="31"/>
      <c r="T129" s="19"/>
      <c r="U129" s="19"/>
      <c r="V129" s="51" t="e">
        <f>(#REF!+#REF!+U129)*100/(#REF!+#REF!+T129)</f>
        <v>#REF!</v>
      </c>
      <c r="W129" s="54"/>
      <c r="X129" s="19"/>
      <c r="Y129" s="19"/>
      <c r="Z129" s="51" t="e">
        <f>(#REF!+#REF!+U129+Y129)*100/(#REF!+#REF!+T129+X129)</f>
        <v>#REF!</v>
      </c>
      <c r="AA129" s="94"/>
      <c r="AB129" s="19"/>
      <c r="AC129" s="94"/>
      <c r="AD129" s="51" t="e">
        <f>(#REF!+#REF!+U129+Y129+AC129)*100/(#REF!+#REF!+T129+X129+AB129)</f>
        <v>#REF!</v>
      </c>
      <c r="AE129" s="94"/>
      <c r="AF129" s="94"/>
      <c r="AG129" s="94"/>
      <c r="AH129" s="51" t="e">
        <f>(#REF!+#REF!+U129+Y129+AC129+AG129)*100/(#REF!+#REF!+T129+X129+AB129+AF129)</f>
        <v>#REF!</v>
      </c>
      <c r="AI129" s="94"/>
      <c r="AJ129" s="19"/>
      <c r="AK129" s="19"/>
      <c r="AL129" s="19" t="e">
        <f>(#REF!+#REF!+U129+Y129+AC129+AG129+AK129)*100/(#REF!+#REF!+T129+X129+AB129+AF129+AJ129)</f>
        <v>#REF!</v>
      </c>
      <c r="AM129" s="104"/>
      <c r="AN129" s="103"/>
      <c r="AO129" s="104"/>
      <c r="AP129" s="19" t="e">
        <f>(#REF!+#REF!+U129+Y129+AC129+AG129+AK129+AO129)*100/(#REF!+#REF!+T129+X129+AB129+AF129+AJ129+AN129)</f>
        <v>#REF!</v>
      </c>
      <c r="AQ129" s="48"/>
      <c r="AR129" s="108"/>
      <c r="AS129" s="108"/>
      <c r="AT129" s="51" t="e">
        <f>(#REF!+#REF!+U129+Y129+AC129+AG129+AK129+AO129+AS129)*100/(#REF!+#REF!+T129+X129+AB129+AF129+AJ129+AN129+AR129)</f>
        <v>#REF!</v>
      </c>
      <c r="AU129" s="110"/>
      <c r="AV129" s="110"/>
      <c r="AW129" s="110"/>
      <c r="AX129" s="51" t="e">
        <f>(#REF!+#REF!+U129+Y129+AC129+AG129+AK129+AO129+AS129+AW129)*100/(#REF!+#REF!+T129+X129+AB129+AF129+AJ129+AN129+AR129+AV129)</f>
        <v>#REF!</v>
      </c>
      <c r="AY129" s="110"/>
      <c r="AZ129" s="110"/>
      <c r="BA129" s="110"/>
      <c r="BB129" s="51" t="e">
        <f>(#REF!+#REF!+U129+Y129+AC129+AG129+AK129+AO129+AS129+AW129+BA129)*100/(#REF!+#REF!+T129+X129+AB129+AF129+AJ129+AN129+AR129+AV129+AZ129)</f>
        <v>#REF!</v>
      </c>
      <c r="BC129" s="124"/>
      <c r="BD129" s="124"/>
      <c r="BE129" s="124"/>
      <c r="BF129" s="51" t="e">
        <f>(#REF!+#REF!+U129+Y129+AC129+AG129+AK129+AO129+AS129+AW129+BA129+BE129)*100/(#REF!+#REF!+T129+X129+AB129+AF129+AJ129+AN129+AR129+AV129+AZ129+BD129)</f>
        <v>#REF!</v>
      </c>
      <c r="BG129" s="16" t="e">
        <f>#REF!+#REF!+T129+X129+AB129+AF129</f>
        <v>#REF!</v>
      </c>
      <c r="BH129" s="16" t="e">
        <f>#REF!+#REF!+U129+Y129+AC129+AG129</f>
        <v>#REF!</v>
      </c>
    </row>
    <row r="130" spans="1:60" ht="96">
      <c r="A130" s="380"/>
      <c r="B130" s="341"/>
      <c r="C130" s="70" t="s">
        <v>91</v>
      </c>
      <c r="D130" s="170" t="s">
        <v>282</v>
      </c>
      <c r="E130" s="170" t="s">
        <v>380</v>
      </c>
      <c r="F130" s="33" t="s">
        <v>594</v>
      </c>
      <c r="G130" s="13">
        <v>8</v>
      </c>
      <c r="H130" s="76">
        <f>L130</f>
        <v>244.8</v>
      </c>
      <c r="I130" s="143">
        <v>240</v>
      </c>
      <c r="J130" s="143">
        <v>4.8</v>
      </c>
      <c r="K130" s="143">
        <v>0</v>
      </c>
      <c r="L130" s="143">
        <f>J130+I130</f>
        <v>244.8</v>
      </c>
      <c r="M130" s="23">
        <f>Q130</f>
        <v>98.5</v>
      </c>
      <c r="N130" s="193">
        <v>97.3</v>
      </c>
      <c r="O130" s="328">
        <v>1.2</v>
      </c>
      <c r="P130" s="328">
        <v>0</v>
      </c>
      <c r="Q130" s="193">
        <f>O130+N130</f>
        <v>98.5</v>
      </c>
      <c r="R130" s="45">
        <v>10</v>
      </c>
      <c r="S130" s="31"/>
      <c r="T130" s="19"/>
      <c r="U130" s="19"/>
      <c r="V130" s="51" t="e">
        <f>(#REF!+#REF!+U130)*100/(#REF!+#REF!+T130)</f>
        <v>#REF!</v>
      </c>
      <c r="W130" s="54"/>
      <c r="X130" s="19"/>
      <c r="Y130" s="19"/>
      <c r="Z130" s="51" t="e">
        <f>(#REF!+#REF!+U130+Y130)*100/(#REF!+#REF!+T130+X130)</f>
        <v>#REF!</v>
      </c>
      <c r="AA130" s="94"/>
      <c r="AB130" s="19"/>
      <c r="AC130" s="94"/>
      <c r="AD130" s="51" t="e">
        <f>(#REF!+#REF!+U130+Y130+AC130)*100/(#REF!+#REF!+T130+X130+AB130)</f>
        <v>#REF!</v>
      </c>
      <c r="AE130" s="94"/>
      <c r="AF130" s="94"/>
      <c r="AG130" s="94"/>
      <c r="AH130" s="51" t="e">
        <f>(#REF!+#REF!+U130+Y130+AC130+AG130)*100/(#REF!+#REF!+T130+X130+AB130+AF130)</f>
        <v>#REF!</v>
      </c>
      <c r="AI130" s="94"/>
      <c r="AJ130" s="19"/>
      <c r="AK130" s="19"/>
      <c r="AL130" s="19" t="e">
        <f>(#REF!+#REF!+U130+Y130+AC130+AG130+AK130)*100/(#REF!+#REF!+T130+X130+AB130+AF130+AJ130)</f>
        <v>#REF!</v>
      </c>
      <c r="AM130" s="104"/>
      <c r="AN130" s="103"/>
      <c r="AO130" s="104"/>
      <c r="AP130" s="19" t="e">
        <f>(#REF!+#REF!+U130+Y130+AC130+AG130+AK130+AO130)*100/(#REF!+#REF!+T130+X130+AB130+AF130+AJ130+AN130)</f>
        <v>#REF!</v>
      </c>
      <c r="AQ130" s="48"/>
      <c r="AR130" s="108"/>
      <c r="AS130" s="108"/>
      <c r="AT130" s="51" t="e">
        <f>(#REF!+#REF!+U130+Y130+AC130+AG130+AK130+AO130+AS130)*100/(#REF!+#REF!+T130+X130+AB130+AF130+AJ130+AN130+AR130)</f>
        <v>#REF!</v>
      </c>
      <c r="AU130" s="110"/>
      <c r="AV130" s="110"/>
      <c r="AW130" s="110"/>
      <c r="AX130" s="51" t="e">
        <f>(#REF!+#REF!+U130+Y130+AC130+AG130+AK130+AO130+AS130+AW130)*100/(#REF!+#REF!+T130+X130+AB130+AF130+AJ130+AN130+AR130+AV130)</f>
        <v>#REF!</v>
      </c>
      <c r="AY130" s="110"/>
      <c r="AZ130" s="110"/>
      <c r="BA130" s="110"/>
      <c r="BB130" s="51" t="e">
        <f>(#REF!+#REF!+U130+Y130+AC130+AG130+AK130+AO130+AS130+AW130+BA130)*100/(#REF!+#REF!+T130+X130+AB130+AF130+AJ130+AN130+AR130+AV130+AZ130)</f>
        <v>#REF!</v>
      </c>
      <c r="BC130" s="124"/>
      <c r="BD130" s="124"/>
      <c r="BE130" s="124"/>
      <c r="BF130" s="51" t="e">
        <f>(#REF!+#REF!+U130+Y130+AC130+AG130+AK130+AO130+AS130+AW130+BA130+BE130)*100/(#REF!+#REF!+T130+X130+AB130+AF130+AJ130+AN130+AR130+AV130+AZ130+BD130)</f>
        <v>#REF!</v>
      </c>
      <c r="BG130" s="16" t="e">
        <f>#REF!+#REF!+T130+X130+AB130+AF130</f>
        <v>#REF!</v>
      </c>
      <c r="BH130" s="16" t="e">
        <f>#REF!+#REF!+U130+Y130+AC130+AG130</f>
        <v>#REF!</v>
      </c>
    </row>
    <row r="131" spans="1:63" s="240" customFormat="1" ht="25.5" customHeight="1">
      <c r="A131" s="87"/>
      <c r="B131" s="91" t="s">
        <v>344</v>
      </c>
      <c r="C131" s="258"/>
      <c r="D131" s="284"/>
      <c r="E131" s="284"/>
      <c r="F131" s="87"/>
      <c r="G131" s="87"/>
      <c r="H131" s="87">
        <f>SUM(H126:H130)</f>
        <v>38150.6</v>
      </c>
      <c r="I131" s="87">
        <f>I130+I129+I128+I127+I126</f>
        <v>37456</v>
      </c>
      <c r="J131" s="284">
        <f aca="true" t="shared" si="49" ref="J131:Q131">J130+J129+J128+J127+J126</f>
        <v>694.6</v>
      </c>
      <c r="K131" s="284">
        <f t="shared" si="49"/>
        <v>0</v>
      </c>
      <c r="L131" s="284">
        <f t="shared" si="49"/>
        <v>38150.6</v>
      </c>
      <c r="M131" s="284">
        <f t="shared" si="49"/>
        <v>14888.3</v>
      </c>
      <c r="N131" s="284">
        <f t="shared" si="49"/>
        <v>14525.300000000001</v>
      </c>
      <c r="O131" s="284">
        <f t="shared" si="49"/>
        <v>363</v>
      </c>
      <c r="P131" s="284">
        <f t="shared" si="49"/>
        <v>0</v>
      </c>
      <c r="Q131" s="284">
        <f t="shared" si="49"/>
        <v>14888.3</v>
      </c>
      <c r="R131" s="87"/>
      <c r="S131" s="92"/>
      <c r="T131" s="92">
        <f>SUM(T126:T130)</f>
        <v>0</v>
      </c>
      <c r="U131" s="92">
        <f>SUM(U126:U130)</f>
        <v>0</v>
      </c>
      <c r="V131" s="92"/>
      <c r="W131" s="92"/>
      <c r="X131" s="92">
        <f>SUM(X126:X130)</f>
        <v>0</v>
      </c>
      <c r="Y131" s="92">
        <f>SUM(Y126:Y130)</f>
        <v>0</v>
      </c>
      <c r="Z131" s="92"/>
      <c r="AA131" s="92"/>
      <c r="AB131" s="92">
        <f>SUM(AB126:AB130)</f>
        <v>0</v>
      </c>
      <c r="AC131" s="92">
        <f>SUM(AC126:AC130)</f>
        <v>0</v>
      </c>
      <c r="AD131" s="92"/>
      <c r="AE131" s="92"/>
      <c r="AF131" s="92">
        <f>SUM(AF126:AF130)</f>
        <v>0</v>
      </c>
      <c r="AG131" s="92">
        <f>SUM(AG126:AG130)</f>
        <v>0</v>
      </c>
      <c r="AH131" s="92"/>
      <c r="AI131" s="92"/>
      <c r="AJ131" s="92">
        <f>SUM(AJ126:AJ130)</f>
        <v>0</v>
      </c>
      <c r="AK131" s="92">
        <f>SUM(AK126:AK130)</f>
        <v>0</v>
      </c>
      <c r="AL131" s="92"/>
      <c r="AM131" s="92"/>
      <c r="AN131" s="92">
        <f>SUM(AN126:AN130)</f>
        <v>0</v>
      </c>
      <c r="AO131" s="92">
        <f>SUM(AO126:AO130)</f>
        <v>0</v>
      </c>
      <c r="AP131" s="92"/>
      <c r="AQ131" s="92">
        <v>0</v>
      </c>
      <c r="AR131" s="92">
        <f>SUM(AR126:AR130)</f>
        <v>0</v>
      </c>
      <c r="AS131" s="92">
        <f>SUM(AS126:AS130)</f>
        <v>0</v>
      </c>
      <c r="AT131" s="92"/>
      <c r="AU131" s="92"/>
      <c r="AV131" s="92">
        <f>SUM(AV126:AV130)</f>
        <v>0</v>
      </c>
      <c r="AW131" s="92">
        <f>SUM(AW126:AW130)</f>
        <v>0</v>
      </c>
      <c r="AX131" s="92"/>
      <c r="AY131" s="92"/>
      <c r="AZ131" s="92">
        <f>SUM(AZ126:AZ130)</f>
        <v>0</v>
      </c>
      <c r="BA131" s="92">
        <f>SUM(BA126:BA130)</f>
        <v>0</v>
      </c>
      <c r="BB131" s="92"/>
      <c r="BC131" s="92"/>
      <c r="BD131" s="92">
        <f>SUM(BD126:BD130)</f>
        <v>0</v>
      </c>
      <c r="BE131" s="92">
        <f>SUM(BE126:BE130)</f>
        <v>0</v>
      </c>
      <c r="BF131" s="92"/>
      <c r="BG131" s="90" t="e">
        <f>#REF!+#REF!+T131+X131+AB131+AF131</f>
        <v>#REF!</v>
      </c>
      <c r="BH131" s="90" t="e">
        <f>#REF!+#REF!+U131+Y131+AC131+AG131</f>
        <v>#REF!</v>
      </c>
      <c r="BI131" s="299"/>
      <c r="BK131" s="266"/>
    </row>
    <row r="132" spans="1:60" ht="57" customHeight="1">
      <c r="A132" s="8" t="s">
        <v>85</v>
      </c>
      <c r="B132" s="32" t="s">
        <v>94</v>
      </c>
      <c r="C132" s="212" t="s">
        <v>95</v>
      </c>
      <c r="D132" s="170" t="s">
        <v>291</v>
      </c>
      <c r="E132" s="162" t="s">
        <v>381</v>
      </c>
      <c r="F132" s="33" t="s">
        <v>596</v>
      </c>
      <c r="G132" s="13">
        <v>46</v>
      </c>
      <c r="H132" s="76">
        <f>L132</f>
        <v>840.4</v>
      </c>
      <c r="I132" s="143">
        <v>828</v>
      </c>
      <c r="J132" s="143">
        <v>12.4</v>
      </c>
      <c r="K132" s="143">
        <v>0</v>
      </c>
      <c r="L132" s="143">
        <f>J132+I132</f>
        <v>840.4</v>
      </c>
      <c r="M132" s="23">
        <f>Q132</f>
        <v>527.8000000000001</v>
      </c>
      <c r="N132" s="193">
        <v>519.7</v>
      </c>
      <c r="O132" s="328">
        <v>8.1</v>
      </c>
      <c r="P132" s="328">
        <v>0</v>
      </c>
      <c r="Q132" s="193">
        <f>O132+N132</f>
        <v>527.8000000000001</v>
      </c>
      <c r="R132" s="45">
        <v>18</v>
      </c>
      <c r="S132" s="31"/>
      <c r="T132" s="19"/>
      <c r="U132" s="19"/>
      <c r="V132" s="51" t="e">
        <f>(#REF!+#REF!+U132)*100/(#REF!+#REF!+T132)</f>
        <v>#REF!</v>
      </c>
      <c r="W132" s="54"/>
      <c r="X132" s="19"/>
      <c r="Y132" s="19"/>
      <c r="Z132" s="51" t="e">
        <f>(#REF!+#REF!+U132+Y132)*100/(#REF!+#REF!+T132+X132)</f>
        <v>#REF!</v>
      </c>
      <c r="AA132" s="94"/>
      <c r="AB132" s="19"/>
      <c r="AC132" s="94"/>
      <c r="AD132" s="51" t="e">
        <f>(#REF!+#REF!+U132+Y132+AC132)*100/(#REF!+#REF!+T132+X132+AB132)</f>
        <v>#REF!</v>
      </c>
      <c r="AE132" s="94"/>
      <c r="AF132" s="94"/>
      <c r="AG132" s="94"/>
      <c r="AH132" s="51" t="e">
        <f>(#REF!+#REF!+U132+Y132+AC132+AG132)*100/(#REF!+#REF!+T132+X132+AB132+AF132)</f>
        <v>#REF!</v>
      </c>
      <c r="AI132" s="94"/>
      <c r="AJ132" s="19"/>
      <c r="AK132" s="19"/>
      <c r="AL132" s="19" t="e">
        <f>(#REF!+#REF!+U132+Y132+AC132+AG132+AK132)*100/(#REF!+#REF!+T132+X132+AB132+AF132+AJ132)</f>
        <v>#REF!</v>
      </c>
      <c r="AM132" s="104"/>
      <c r="AN132" s="103"/>
      <c r="AO132" s="104"/>
      <c r="AP132" s="19" t="e">
        <f>(#REF!+#REF!+U132+Y132+AC132+AG132+AK132+AO132)*100/(#REF!+#REF!+T132+X132+AB132+AF132+AJ132+AN132)</f>
        <v>#REF!</v>
      </c>
      <c r="AQ132" s="48"/>
      <c r="AR132" s="108"/>
      <c r="AS132" s="108"/>
      <c r="AT132" s="51" t="e">
        <f>(#REF!+#REF!+U132+Y132+AC132+AG132+AK132+AO132+AS132)*100/(#REF!+#REF!+T132+X132+AB132+AF132+AJ132+AN132+AR132)</f>
        <v>#REF!</v>
      </c>
      <c r="AU132" s="110"/>
      <c r="AV132" s="110"/>
      <c r="AW132" s="110"/>
      <c r="AX132" s="51" t="e">
        <f>(#REF!+#REF!+U132+Y132+AC132+AG132+AK132+AO132+AS132+AW132)*100/(#REF!+#REF!+T132+X132+AB132+AF132+AJ132+AN132+AR132+AV132)</f>
        <v>#REF!</v>
      </c>
      <c r="AY132" s="110"/>
      <c r="AZ132" s="110"/>
      <c r="BA132" s="110"/>
      <c r="BB132" s="51" t="e">
        <f>(#REF!+#REF!+U132+Y132+AC132+AG132+AK132+AO132+AS132+AW132+BA132)*100/(#REF!+#REF!+T132+X132+AB132+AF132+AJ132+AN132+AR132+AV132+AZ132)</f>
        <v>#REF!</v>
      </c>
      <c r="BC132" s="124"/>
      <c r="BD132" s="124"/>
      <c r="BE132" s="124"/>
      <c r="BF132" s="51" t="e">
        <f>(#REF!+#REF!+U132+Y132+AC132+AG132+AK132+AO132+AS132+AW132+BA132+BE132)*100/(#REF!+#REF!+T132+X132+AB132+AF132+AJ132+AN132+AR132+AV132+AZ132+BD132)</f>
        <v>#REF!</v>
      </c>
      <c r="BG132" s="16" t="e">
        <f>#REF!+#REF!+T132+X132+AB132+AF132</f>
        <v>#REF!</v>
      </c>
      <c r="BH132" s="16" t="e">
        <f>#REF!+#REF!+U132+Y132+AC132+AG132</f>
        <v>#REF!</v>
      </c>
    </row>
    <row r="133" spans="1:63" s="240" customFormat="1" ht="25.5" customHeight="1">
      <c r="A133" s="253"/>
      <c r="B133" s="250" t="s">
        <v>344</v>
      </c>
      <c r="C133" s="87"/>
      <c r="D133" s="244"/>
      <c r="E133" s="244"/>
      <c r="F133" s="87"/>
      <c r="G133" s="87"/>
      <c r="H133" s="244">
        <f>SUM(H132)</f>
        <v>840.4</v>
      </c>
      <c r="I133" s="244">
        <f aca="true" t="shared" si="50" ref="I133:Q133">SUM(I132)</f>
        <v>828</v>
      </c>
      <c r="J133" s="244">
        <f t="shared" si="50"/>
        <v>12.4</v>
      </c>
      <c r="K133" s="244">
        <f t="shared" si="50"/>
        <v>0</v>
      </c>
      <c r="L133" s="244">
        <f t="shared" si="50"/>
        <v>840.4</v>
      </c>
      <c r="M133" s="244">
        <f t="shared" si="50"/>
        <v>527.8000000000001</v>
      </c>
      <c r="N133" s="244">
        <f t="shared" si="50"/>
        <v>519.7</v>
      </c>
      <c r="O133" s="244">
        <f t="shared" si="50"/>
        <v>8.1</v>
      </c>
      <c r="P133" s="244">
        <f t="shared" si="50"/>
        <v>0</v>
      </c>
      <c r="Q133" s="244">
        <f t="shared" si="50"/>
        <v>527.8000000000001</v>
      </c>
      <c r="R133" s="244"/>
      <c r="S133" s="92"/>
      <c r="T133" s="92">
        <f aca="true" t="shared" si="51" ref="T133:BE133">SUM(T132)</f>
        <v>0</v>
      </c>
      <c r="U133" s="92">
        <f t="shared" si="51"/>
        <v>0</v>
      </c>
      <c r="V133" s="93"/>
      <c r="W133" s="92"/>
      <c r="X133" s="92">
        <f t="shared" si="51"/>
        <v>0</v>
      </c>
      <c r="Y133" s="92">
        <f t="shared" si="51"/>
        <v>0</v>
      </c>
      <c r="Z133" s="93"/>
      <c r="AA133" s="92"/>
      <c r="AB133" s="92">
        <f t="shared" si="51"/>
        <v>0</v>
      </c>
      <c r="AC133" s="92">
        <f t="shared" si="51"/>
        <v>0</v>
      </c>
      <c r="AD133" s="93"/>
      <c r="AE133" s="92"/>
      <c r="AF133" s="92">
        <f t="shared" si="51"/>
        <v>0</v>
      </c>
      <c r="AG133" s="92">
        <f t="shared" si="51"/>
        <v>0</v>
      </c>
      <c r="AH133" s="93"/>
      <c r="AI133" s="92"/>
      <c r="AJ133" s="92">
        <f t="shared" si="51"/>
        <v>0</v>
      </c>
      <c r="AK133" s="92">
        <f t="shared" si="51"/>
        <v>0</v>
      </c>
      <c r="AL133" s="92"/>
      <c r="AM133" s="92"/>
      <c r="AN133" s="92">
        <f t="shared" si="51"/>
        <v>0</v>
      </c>
      <c r="AO133" s="92">
        <f t="shared" si="51"/>
        <v>0</v>
      </c>
      <c r="AP133" s="92"/>
      <c r="AQ133" s="92"/>
      <c r="AR133" s="92">
        <f t="shared" si="51"/>
        <v>0</v>
      </c>
      <c r="AS133" s="92">
        <f t="shared" si="51"/>
        <v>0</v>
      </c>
      <c r="AT133" s="93"/>
      <c r="AU133" s="92"/>
      <c r="AV133" s="92">
        <f t="shared" si="51"/>
        <v>0</v>
      </c>
      <c r="AW133" s="92">
        <f t="shared" si="51"/>
        <v>0</v>
      </c>
      <c r="AX133" s="93"/>
      <c r="AY133" s="92"/>
      <c r="AZ133" s="92">
        <f t="shared" si="51"/>
        <v>0</v>
      </c>
      <c r="BA133" s="92">
        <f t="shared" si="51"/>
        <v>0</v>
      </c>
      <c r="BB133" s="93"/>
      <c r="BC133" s="92"/>
      <c r="BD133" s="92">
        <f t="shared" si="51"/>
        <v>0</v>
      </c>
      <c r="BE133" s="92">
        <f t="shared" si="51"/>
        <v>0</v>
      </c>
      <c r="BF133" s="93"/>
      <c r="BG133" s="90" t="e">
        <f>#REF!+#REF!+T133+X133+AB133+AF133</f>
        <v>#REF!</v>
      </c>
      <c r="BH133" s="90" t="e">
        <f>#REF!+#REF!+U133+Y133+AC133+AG133</f>
        <v>#REF!</v>
      </c>
      <c r="BI133" s="299"/>
      <c r="BK133" s="266"/>
    </row>
    <row r="134" spans="1:63" s="83" customFormat="1" ht="63.75" customHeight="1">
      <c r="A134" s="120" t="s">
        <v>92</v>
      </c>
      <c r="B134" s="130" t="s">
        <v>357</v>
      </c>
      <c r="C134" s="109" t="s">
        <v>358</v>
      </c>
      <c r="D134" s="180" t="s">
        <v>359</v>
      </c>
      <c r="E134" s="180" t="s">
        <v>454</v>
      </c>
      <c r="F134" s="109" t="s">
        <v>597</v>
      </c>
      <c r="G134" s="131">
        <v>10</v>
      </c>
      <c r="H134" s="76">
        <f>L134</f>
        <v>17635.4</v>
      </c>
      <c r="I134" s="143">
        <v>17450</v>
      </c>
      <c r="J134" s="143">
        <v>185.4</v>
      </c>
      <c r="K134" s="143">
        <v>0</v>
      </c>
      <c r="L134" s="143">
        <f>J134+I134</f>
        <v>17635.4</v>
      </c>
      <c r="M134" s="23">
        <f>Q134</f>
        <v>17635.4</v>
      </c>
      <c r="N134" s="193">
        <v>17450</v>
      </c>
      <c r="O134" s="310">
        <v>185.4</v>
      </c>
      <c r="P134" s="310">
        <v>0</v>
      </c>
      <c r="Q134" s="193">
        <f>O134+N134</f>
        <v>17635.4</v>
      </c>
      <c r="R134" s="45">
        <v>18</v>
      </c>
      <c r="S134" s="103"/>
      <c r="T134" s="103"/>
      <c r="U134" s="103"/>
      <c r="V134" s="51" t="e">
        <f>(#REF!+#REF!+U134)*100/(#REF!+#REF!+T134)</f>
        <v>#REF!</v>
      </c>
      <c r="W134" s="103"/>
      <c r="X134" s="103"/>
      <c r="Y134" s="103"/>
      <c r="Z134" s="51" t="e">
        <f>(#REF!+#REF!+U134+Y134)*100/(#REF!+#REF!+T134+X134)</f>
        <v>#REF!</v>
      </c>
      <c r="AA134" s="103"/>
      <c r="AB134" s="103"/>
      <c r="AC134" s="103"/>
      <c r="AD134" s="51" t="e">
        <f>(#REF!+#REF!+U134+Y134+AC134)*100/(#REF!+#REF!+T134+X134+AB134)</f>
        <v>#REF!</v>
      </c>
      <c r="AE134" s="103"/>
      <c r="AF134" s="103"/>
      <c r="AG134" s="103"/>
      <c r="AH134" s="51" t="e">
        <f>(#REF!+#REF!+U134+Y134+AC134+AG134)*100/(#REF!+#REF!+T134+X134+AB134+AF134)</f>
        <v>#REF!</v>
      </c>
      <c r="AI134" s="103"/>
      <c r="AJ134" s="103"/>
      <c r="AK134" s="103"/>
      <c r="AL134" s="103" t="e">
        <f>(#REF!+#REF!+U134+Y134+AC134+AG134+AK134)*100/(#REF!+#REF!+T134+X134+AB134+AF134+AJ134)</f>
        <v>#REF!</v>
      </c>
      <c r="AM134" s="103"/>
      <c r="AN134" s="103"/>
      <c r="AO134" s="103"/>
      <c r="AP134" s="103" t="e">
        <f>(#REF!+#REF!+U134+Y134+AC134+AG134+AK134+AO134)*100/(#REF!+#REF!+T134+X134+AB134+AF134+AJ134+AN134)</f>
        <v>#REF!</v>
      </c>
      <c r="AQ134" s="103"/>
      <c r="AR134" s="103"/>
      <c r="AS134" s="103"/>
      <c r="AT134" s="51" t="e">
        <f>(#REF!+#REF!+U134+Y134+AC134+AG134+AK134+AO134+AS134)*100/(#REF!+#REF!+T134+X134+AB134+AF134+AJ134+AN134+AR134)</f>
        <v>#REF!</v>
      </c>
      <c r="AU134" s="103"/>
      <c r="AV134" s="103"/>
      <c r="AW134" s="103"/>
      <c r="AX134" s="51" t="e">
        <f>(#REF!+#REF!+U134+Y134+AC134+AG134+AK134+AO134+AS134+AW134)*100/(#REF!+#REF!+T134+X134+AB134+AF134+AJ134+AN134+AR134+AV134)</f>
        <v>#REF!</v>
      </c>
      <c r="AY134" s="103"/>
      <c r="AZ134" s="103"/>
      <c r="BA134" s="103"/>
      <c r="BB134" s="51" t="e">
        <f>(#REF!+#REF!+U134+Y134+AC134+AG134+AK134+AO134+AS134+AW134+BA134)*100/(#REF!+#REF!+T134+X134+AB134+AF134+AJ134+AN134+AR134+AV134+AZ134)</f>
        <v>#REF!</v>
      </c>
      <c r="BC134" s="132"/>
      <c r="BD134" s="103"/>
      <c r="BE134" s="103"/>
      <c r="BF134" s="51" t="e">
        <f>(#REF!+#REF!+U134+Y134+AC134+AG134+AK134+AO134+AS134+AW134+BA134+BE134)*100/(#REF!+#REF!+T134+X134+AB134+AF134+AJ134+AN134+AR134+AV134+AZ134+BD134)</f>
        <v>#REF!</v>
      </c>
      <c r="BI134" s="298"/>
      <c r="BK134" s="36"/>
    </row>
    <row r="135" spans="1:63" s="240" customFormat="1" ht="30" customHeight="1">
      <c r="A135" s="253"/>
      <c r="B135" s="250"/>
      <c r="C135" s="87"/>
      <c r="D135" s="257"/>
      <c r="E135" s="257"/>
      <c r="F135" s="87"/>
      <c r="G135" s="256"/>
      <c r="H135" s="244">
        <f>H134</f>
        <v>17635.4</v>
      </c>
      <c r="I135" s="244">
        <f aca="true" t="shared" si="52" ref="I135:BH135">I134</f>
        <v>17450</v>
      </c>
      <c r="J135" s="244">
        <f t="shared" si="52"/>
        <v>185.4</v>
      </c>
      <c r="K135" s="244">
        <f t="shared" si="52"/>
        <v>0</v>
      </c>
      <c r="L135" s="244">
        <f t="shared" si="52"/>
        <v>17635.4</v>
      </c>
      <c r="M135" s="244">
        <f t="shared" si="52"/>
        <v>17635.4</v>
      </c>
      <c r="N135" s="244">
        <f t="shared" si="52"/>
        <v>17450</v>
      </c>
      <c r="O135" s="244">
        <f t="shared" si="52"/>
        <v>185.4</v>
      </c>
      <c r="P135" s="244">
        <f t="shared" si="52"/>
        <v>0</v>
      </c>
      <c r="Q135" s="244">
        <f t="shared" si="52"/>
        <v>17635.4</v>
      </c>
      <c r="R135" s="244"/>
      <c r="S135" s="244">
        <f t="shared" si="52"/>
        <v>0</v>
      </c>
      <c r="T135" s="244">
        <f t="shared" si="52"/>
        <v>0</v>
      </c>
      <c r="U135" s="244">
        <f t="shared" si="52"/>
        <v>0</v>
      </c>
      <c r="V135" s="244" t="e">
        <f t="shared" si="52"/>
        <v>#REF!</v>
      </c>
      <c r="W135" s="244">
        <f t="shared" si="52"/>
        <v>0</v>
      </c>
      <c r="X135" s="244">
        <f t="shared" si="52"/>
        <v>0</v>
      </c>
      <c r="Y135" s="244">
        <f t="shared" si="52"/>
        <v>0</v>
      </c>
      <c r="Z135" s="244" t="e">
        <f t="shared" si="52"/>
        <v>#REF!</v>
      </c>
      <c r="AA135" s="244">
        <f t="shared" si="52"/>
        <v>0</v>
      </c>
      <c r="AB135" s="244">
        <f t="shared" si="52"/>
        <v>0</v>
      </c>
      <c r="AC135" s="244">
        <f t="shared" si="52"/>
        <v>0</v>
      </c>
      <c r="AD135" s="244" t="e">
        <f t="shared" si="52"/>
        <v>#REF!</v>
      </c>
      <c r="AE135" s="244">
        <f t="shared" si="52"/>
        <v>0</v>
      </c>
      <c r="AF135" s="244">
        <f t="shared" si="52"/>
        <v>0</v>
      </c>
      <c r="AG135" s="244">
        <f t="shared" si="52"/>
        <v>0</v>
      </c>
      <c r="AH135" s="244" t="e">
        <f t="shared" si="52"/>
        <v>#REF!</v>
      </c>
      <c r="AI135" s="244">
        <f t="shared" si="52"/>
        <v>0</v>
      </c>
      <c r="AJ135" s="244">
        <f t="shared" si="52"/>
        <v>0</v>
      </c>
      <c r="AK135" s="244">
        <f t="shared" si="52"/>
        <v>0</v>
      </c>
      <c r="AL135" s="244" t="e">
        <f t="shared" si="52"/>
        <v>#REF!</v>
      </c>
      <c r="AM135" s="244">
        <f t="shared" si="52"/>
        <v>0</v>
      </c>
      <c r="AN135" s="244">
        <f t="shared" si="52"/>
        <v>0</v>
      </c>
      <c r="AO135" s="244">
        <f t="shared" si="52"/>
        <v>0</v>
      </c>
      <c r="AP135" s="244" t="e">
        <f t="shared" si="52"/>
        <v>#REF!</v>
      </c>
      <c r="AQ135" s="244">
        <f t="shared" si="52"/>
        <v>0</v>
      </c>
      <c r="AR135" s="244">
        <f t="shared" si="52"/>
        <v>0</v>
      </c>
      <c r="AS135" s="244">
        <f t="shared" si="52"/>
        <v>0</v>
      </c>
      <c r="AT135" s="244" t="e">
        <f t="shared" si="52"/>
        <v>#REF!</v>
      </c>
      <c r="AU135" s="244">
        <f t="shared" si="52"/>
        <v>0</v>
      </c>
      <c r="AV135" s="244">
        <f t="shared" si="52"/>
        <v>0</v>
      </c>
      <c r="AW135" s="244">
        <f t="shared" si="52"/>
        <v>0</v>
      </c>
      <c r="AX135" s="244" t="e">
        <f t="shared" si="52"/>
        <v>#REF!</v>
      </c>
      <c r="AY135" s="244">
        <f t="shared" si="52"/>
        <v>0</v>
      </c>
      <c r="AZ135" s="244">
        <f t="shared" si="52"/>
        <v>0</v>
      </c>
      <c r="BA135" s="244">
        <f t="shared" si="52"/>
        <v>0</v>
      </c>
      <c r="BB135" s="244" t="e">
        <f t="shared" si="52"/>
        <v>#REF!</v>
      </c>
      <c r="BC135" s="244">
        <f t="shared" si="52"/>
        <v>0</v>
      </c>
      <c r="BD135" s="244">
        <f t="shared" si="52"/>
        <v>0</v>
      </c>
      <c r="BE135" s="244">
        <f t="shared" si="52"/>
        <v>0</v>
      </c>
      <c r="BF135" s="244" t="e">
        <f t="shared" si="52"/>
        <v>#REF!</v>
      </c>
      <c r="BG135" s="244">
        <f t="shared" si="52"/>
        <v>0</v>
      </c>
      <c r="BH135" s="257">
        <f t="shared" si="52"/>
        <v>0</v>
      </c>
      <c r="BI135" s="299"/>
      <c r="BK135" s="266"/>
    </row>
    <row r="136" spans="1:60" ht="80.25" customHeight="1">
      <c r="A136" s="119" t="s">
        <v>93</v>
      </c>
      <c r="B136" s="67" t="s">
        <v>348</v>
      </c>
      <c r="C136" s="212" t="s">
        <v>338</v>
      </c>
      <c r="D136" s="162" t="s">
        <v>292</v>
      </c>
      <c r="E136" s="162" t="s">
        <v>431</v>
      </c>
      <c r="F136" s="33" t="s">
        <v>598</v>
      </c>
      <c r="G136" s="197" t="s">
        <v>599</v>
      </c>
      <c r="H136" s="76">
        <f>L136</f>
        <v>3838.9</v>
      </c>
      <c r="I136" s="143">
        <v>3800</v>
      </c>
      <c r="J136" s="143">
        <v>38.9</v>
      </c>
      <c r="K136" s="143">
        <v>0</v>
      </c>
      <c r="L136" s="143">
        <f>J136+I136</f>
        <v>3838.9</v>
      </c>
      <c r="M136" s="23">
        <f>Q136</f>
        <v>2794.7</v>
      </c>
      <c r="N136" s="193">
        <v>2761</v>
      </c>
      <c r="O136" s="328">
        <v>33.7</v>
      </c>
      <c r="P136" s="328">
        <v>0</v>
      </c>
      <c r="Q136" s="193">
        <f>O136+N136</f>
        <v>2794.7</v>
      </c>
      <c r="R136" s="293" t="s">
        <v>692</v>
      </c>
      <c r="S136" s="31"/>
      <c r="T136" s="19"/>
      <c r="U136" s="19"/>
      <c r="V136" s="51" t="e">
        <f>(#REF!+#REF!+U136)*100/(#REF!+#REF!+T136)</f>
        <v>#REF!</v>
      </c>
      <c r="W136" s="54"/>
      <c r="X136" s="19"/>
      <c r="Y136" s="19"/>
      <c r="Z136" s="51" t="e">
        <f>(#REF!+#REF!+U136+Y136)*100/(#REF!+#REF!+T136+X136)</f>
        <v>#REF!</v>
      </c>
      <c r="AA136" s="94"/>
      <c r="AB136" s="19"/>
      <c r="AC136" s="94"/>
      <c r="AD136" s="51" t="e">
        <f>(#REF!+#REF!+U136+Y136+AC136)*100/(#REF!+#REF!+T136+X136+AB136)</f>
        <v>#REF!</v>
      </c>
      <c r="AE136" s="94"/>
      <c r="AF136" s="94"/>
      <c r="AG136" s="94"/>
      <c r="AH136" s="51" t="e">
        <f>(#REF!+#REF!+U136+Y136+AC136+AG136)*100/(#REF!+#REF!+T136+X136+AB136+AF136)</f>
        <v>#REF!</v>
      </c>
      <c r="AI136" s="94"/>
      <c r="AJ136" s="19"/>
      <c r="AK136" s="19"/>
      <c r="AL136" s="19" t="e">
        <f>(#REF!+#REF!+U136+Y136+AC136+AG136+AK136)*100/(#REF!+#REF!+T136+X136+AB136+AF136+AJ136)</f>
        <v>#REF!</v>
      </c>
      <c r="AM136" s="104"/>
      <c r="AN136" s="103"/>
      <c r="AO136" s="104"/>
      <c r="AP136" s="19" t="e">
        <f>(#REF!+#REF!+U136+Y136+AC136+AG136+AK136+AO136)*100/(#REF!+#REF!+T136+X136+AB136+AF136+AJ136+AN136)</f>
        <v>#REF!</v>
      </c>
      <c r="AQ136" s="48"/>
      <c r="AR136" s="108"/>
      <c r="AS136" s="108"/>
      <c r="AT136" s="51" t="e">
        <f>(#REF!+#REF!+U136+Y136+AC136+AG136+AK136+AO136+AS136)*100/(#REF!+#REF!+T136+X136+AB136+AF136+AJ136+AN136+AR136)</f>
        <v>#REF!</v>
      </c>
      <c r="AU136" s="110"/>
      <c r="AV136" s="110"/>
      <c r="AW136" s="110"/>
      <c r="AX136" s="51" t="e">
        <f>(#REF!+#REF!+U136+Y136+AC136+AG136+AK136+AO136+AS136+AW136)*100/(#REF!+#REF!+T136+X136+AB136+AF136+AJ136+AN136+AR136+AV136)</f>
        <v>#REF!</v>
      </c>
      <c r="AY136" s="110"/>
      <c r="AZ136" s="110"/>
      <c r="BA136" s="110"/>
      <c r="BB136" s="51" t="e">
        <f>(#REF!+#REF!+U136+Y136+AC136+AG136+AK136+AO136+AS136+AW136+BA136)*100/(#REF!+#REF!+T136+X136+AB136+AF136+AJ136+AN136+AR136+AV136+AZ136)</f>
        <v>#REF!</v>
      </c>
      <c r="BC136" s="124"/>
      <c r="BD136" s="124"/>
      <c r="BE136" s="124"/>
      <c r="BF136" s="51" t="e">
        <f>(#REF!+#REF!+U136+Y136+AC136+AG136+AK136+AO136+AS136+AW136+BA136+BE136)*100/(#REF!+#REF!+T136+X136+AB136+AF136+AJ136+AN136+AR136+AV136+AZ136+BD136)</f>
        <v>#REF!</v>
      </c>
      <c r="BG136" s="16" t="e">
        <f>#REF!+#REF!+T136+X136+AB136+AF136</f>
        <v>#REF!</v>
      </c>
      <c r="BH136" s="16" t="e">
        <f>#REF!+#REF!+U136+Y136+AC136+AG136</f>
        <v>#REF!</v>
      </c>
    </row>
    <row r="137" spans="1:63" s="240" customFormat="1" ht="24.75" customHeight="1">
      <c r="A137" s="236"/>
      <c r="B137" s="250" t="s">
        <v>344</v>
      </c>
      <c r="C137" s="87"/>
      <c r="D137" s="244"/>
      <c r="E137" s="244"/>
      <c r="F137" s="87"/>
      <c r="G137" s="87"/>
      <c r="H137" s="244">
        <f>SUM(H136)</f>
        <v>3838.9</v>
      </c>
      <c r="I137" s="244">
        <f aca="true" t="shared" si="53" ref="I137:Q137">SUM(I136)</f>
        <v>3800</v>
      </c>
      <c r="J137" s="244">
        <f t="shared" si="53"/>
        <v>38.9</v>
      </c>
      <c r="K137" s="244">
        <f t="shared" si="53"/>
        <v>0</v>
      </c>
      <c r="L137" s="244">
        <f t="shared" si="53"/>
        <v>3838.9</v>
      </c>
      <c r="M137" s="244">
        <f t="shared" si="53"/>
        <v>2794.7</v>
      </c>
      <c r="N137" s="244">
        <f t="shared" si="53"/>
        <v>2761</v>
      </c>
      <c r="O137" s="244">
        <f t="shared" si="53"/>
        <v>33.7</v>
      </c>
      <c r="P137" s="244">
        <f t="shared" si="53"/>
        <v>0</v>
      </c>
      <c r="Q137" s="244">
        <f t="shared" si="53"/>
        <v>2794.7</v>
      </c>
      <c r="R137" s="244"/>
      <c r="S137" s="92"/>
      <c r="T137" s="92">
        <f aca="true" t="shared" si="54" ref="T137:BE137">SUM(T136)</f>
        <v>0</v>
      </c>
      <c r="U137" s="92">
        <f t="shared" si="54"/>
        <v>0</v>
      </c>
      <c r="V137" s="92"/>
      <c r="W137" s="92"/>
      <c r="X137" s="92">
        <f t="shared" si="54"/>
        <v>0</v>
      </c>
      <c r="Y137" s="92">
        <f t="shared" si="54"/>
        <v>0</v>
      </c>
      <c r="Z137" s="92"/>
      <c r="AA137" s="92"/>
      <c r="AB137" s="92">
        <f t="shared" si="54"/>
        <v>0</v>
      </c>
      <c r="AC137" s="92">
        <f t="shared" si="54"/>
        <v>0</v>
      </c>
      <c r="AD137" s="92"/>
      <c r="AE137" s="92"/>
      <c r="AF137" s="92">
        <f t="shared" si="54"/>
        <v>0</v>
      </c>
      <c r="AG137" s="92">
        <f t="shared" si="54"/>
        <v>0</v>
      </c>
      <c r="AH137" s="92"/>
      <c r="AI137" s="92"/>
      <c r="AJ137" s="92">
        <f t="shared" si="54"/>
        <v>0</v>
      </c>
      <c r="AK137" s="92">
        <f t="shared" si="54"/>
        <v>0</v>
      </c>
      <c r="AL137" s="92"/>
      <c r="AM137" s="92"/>
      <c r="AN137" s="92">
        <f t="shared" si="54"/>
        <v>0</v>
      </c>
      <c r="AO137" s="92">
        <f t="shared" si="54"/>
        <v>0</v>
      </c>
      <c r="AP137" s="92"/>
      <c r="AQ137" s="92"/>
      <c r="AR137" s="92">
        <f t="shared" si="54"/>
        <v>0</v>
      </c>
      <c r="AS137" s="92">
        <f t="shared" si="54"/>
        <v>0</v>
      </c>
      <c r="AT137" s="92"/>
      <c r="AU137" s="92"/>
      <c r="AV137" s="92">
        <f t="shared" si="54"/>
        <v>0</v>
      </c>
      <c r="AW137" s="92">
        <f t="shared" si="54"/>
        <v>0</v>
      </c>
      <c r="AX137" s="92"/>
      <c r="AY137" s="92"/>
      <c r="AZ137" s="92">
        <f t="shared" si="54"/>
        <v>0</v>
      </c>
      <c r="BA137" s="92">
        <f t="shared" si="54"/>
        <v>0</v>
      </c>
      <c r="BB137" s="92"/>
      <c r="BC137" s="92"/>
      <c r="BD137" s="92">
        <f t="shared" si="54"/>
        <v>0</v>
      </c>
      <c r="BE137" s="92">
        <f t="shared" si="54"/>
        <v>0</v>
      </c>
      <c r="BF137" s="92"/>
      <c r="BG137" s="90" t="e">
        <f>#REF!+#REF!+T137+X137+AB137+AF137</f>
        <v>#REF!</v>
      </c>
      <c r="BH137" s="90" t="e">
        <f>#REF!+#REF!+U137+Y137+AC137+AG137</f>
        <v>#REF!</v>
      </c>
      <c r="BI137" s="299"/>
      <c r="BK137" s="266"/>
    </row>
    <row r="138" spans="1:60" ht="98.25" customHeight="1">
      <c r="A138" s="338" t="s">
        <v>96</v>
      </c>
      <c r="B138" s="338" t="s">
        <v>327</v>
      </c>
      <c r="C138" s="8" t="s">
        <v>325</v>
      </c>
      <c r="D138" s="172" t="s">
        <v>326</v>
      </c>
      <c r="E138" s="172" t="s">
        <v>490</v>
      </c>
      <c r="F138" s="33" t="s">
        <v>562</v>
      </c>
      <c r="G138" s="164">
        <v>3135</v>
      </c>
      <c r="H138" s="76">
        <f>L138</f>
        <v>29762.4</v>
      </c>
      <c r="I138" s="109">
        <v>29762.4</v>
      </c>
      <c r="J138" s="109">
        <v>0</v>
      </c>
      <c r="K138" s="109">
        <v>0</v>
      </c>
      <c r="L138" s="109">
        <f>I138</f>
        <v>29762.4</v>
      </c>
      <c r="M138" s="23">
        <f>Q138</f>
        <v>17619.3</v>
      </c>
      <c r="N138" s="193">
        <v>17619.3</v>
      </c>
      <c r="O138" s="328">
        <v>0</v>
      </c>
      <c r="P138" s="328">
        <v>0</v>
      </c>
      <c r="Q138" s="193">
        <f>O138+N138</f>
        <v>17619.3</v>
      </c>
      <c r="R138" s="45">
        <v>1870</v>
      </c>
      <c r="S138" s="31"/>
      <c r="T138" s="19"/>
      <c r="U138" s="19"/>
      <c r="V138" s="51" t="e">
        <f>(#REF!+#REF!+U138)*100/(#REF!+#REF!+T138)</f>
        <v>#REF!</v>
      </c>
      <c r="W138" s="54"/>
      <c r="X138" s="19"/>
      <c r="Y138" s="19"/>
      <c r="Z138" s="51" t="e">
        <f>(#REF!+#REF!+U138+Y138)*100/(#REF!+#REF!+T138+X138)</f>
        <v>#REF!</v>
      </c>
      <c r="AA138" s="54"/>
      <c r="AB138" s="19"/>
      <c r="AC138" s="54"/>
      <c r="AD138" s="51" t="e">
        <f>(#REF!+#REF!+U138+Y138+AC138)*100/(#REF!+#REF!+T138+X138+AB138)</f>
        <v>#REF!</v>
      </c>
      <c r="AE138" s="94"/>
      <c r="AF138" s="94"/>
      <c r="AG138" s="94"/>
      <c r="AH138" s="51" t="e">
        <f>(#REF!+#REF!+U138+Y138+AC138+AG138)*100/(#REF!+#REF!+T138+X138+AB138+AF138)</f>
        <v>#REF!</v>
      </c>
      <c r="AI138" s="54"/>
      <c r="AJ138" s="19"/>
      <c r="AK138" s="19"/>
      <c r="AL138" s="19" t="e">
        <f>(#REF!+#REF!+U138+Y138+AC138+AG138+AK138)*100/(#REF!+#REF!+T138+X138+AB138+AF138+AJ138)</f>
        <v>#REF!</v>
      </c>
      <c r="AM138" s="104"/>
      <c r="AN138" s="103"/>
      <c r="AO138" s="104"/>
      <c r="AP138" s="19" t="e">
        <f>(#REF!+#REF!+U138+Y138+AC138+AG138+AK138+AO138)*100/(#REF!+#REF!+T138+X138+AB138+AF138+AJ138+AN138)</f>
        <v>#REF!</v>
      </c>
      <c r="AQ138" s="54"/>
      <c r="AR138" s="54"/>
      <c r="AS138" s="54"/>
      <c r="AT138" s="51" t="e">
        <f>(#REF!+#REF!+U138+Y138+AC138+AG138+AK138+AO138+AS138)*100/(#REF!+#REF!+T138+X138+AB138+AF138+AJ138+AN138+AR138)</f>
        <v>#REF!</v>
      </c>
      <c r="AU138" s="54"/>
      <c r="AV138" s="54"/>
      <c r="AW138" s="54"/>
      <c r="AX138" s="51" t="e">
        <f>(#REF!+#REF!+U138+Y138+AC138+AG138+AK138+AO138+AS138+AW138)*100/(#REF!+#REF!+T138+X138+AB138+AF138+AJ138+AN138+AR138+AV138)</f>
        <v>#REF!</v>
      </c>
      <c r="AY138" s="54"/>
      <c r="AZ138" s="54"/>
      <c r="BA138" s="54"/>
      <c r="BB138" s="51" t="e">
        <f>(#REF!+#REF!+U138+Y138+AC138+AG138+AK138+AO138+AS138+AW138+BA138)*100/(#REF!+#REF!+T138+X138+AB138+AF138+AJ138+AN138+AR138+AV138+AZ138)</f>
        <v>#REF!</v>
      </c>
      <c r="BC138" s="54"/>
      <c r="BD138" s="54"/>
      <c r="BE138" s="54"/>
      <c r="BF138" s="51" t="e">
        <f>(#REF!+#REF!+U138+Y138+AC138+AG138+AK138+AO138+AS138+AW138+BA138+BE138)*100/(#REF!+#REF!+T138+X138+AB138+AF138+AJ138+AN138+AR138+AV138+AZ138+BD138)</f>
        <v>#REF!</v>
      </c>
      <c r="BG138" s="16" t="e">
        <f>#REF!+#REF!+T138+X138+AB138+AF138</f>
        <v>#REF!</v>
      </c>
      <c r="BH138" s="16" t="e">
        <f>#REF!+#REF!+U138+Y138+AC138+AG138</f>
        <v>#REF!</v>
      </c>
    </row>
    <row r="139" spans="1:60" ht="48.75" customHeight="1">
      <c r="A139" s="340"/>
      <c r="B139" s="340"/>
      <c r="C139" s="291" t="s">
        <v>539</v>
      </c>
      <c r="D139" s="172"/>
      <c r="E139" s="172" t="s">
        <v>540</v>
      </c>
      <c r="F139" s="33" t="s">
        <v>661</v>
      </c>
      <c r="G139" s="221">
        <v>12500</v>
      </c>
      <c r="H139" s="76">
        <f>L139</f>
        <v>84763.2</v>
      </c>
      <c r="I139" s="109">
        <v>84763.2</v>
      </c>
      <c r="J139" s="109">
        <v>0</v>
      </c>
      <c r="K139" s="109">
        <v>0</v>
      </c>
      <c r="L139" s="109">
        <f>I139</f>
        <v>84763.2</v>
      </c>
      <c r="M139" s="23">
        <f>Q139</f>
        <v>49455.2</v>
      </c>
      <c r="N139" s="23">
        <v>49455.2</v>
      </c>
      <c r="O139" s="23">
        <v>0</v>
      </c>
      <c r="P139" s="23">
        <v>0</v>
      </c>
      <c r="Q139" s="193">
        <f>O139+N139</f>
        <v>49455.2</v>
      </c>
      <c r="R139" s="45">
        <v>11920</v>
      </c>
      <c r="S139" s="140"/>
      <c r="T139" s="141"/>
      <c r="U139" s="141"/>
      <c r="V139" s="51"/>
      <c r="W139" s="127"/>
      <c r="X139" s="141"/>
      <c r="Y139" s="141"/>
      <c r="Z139" s="51"/>
      <c r="AA139" s="127"/>
      <c r="AB139" s="141"/>
      <c r="AC139" s="127"/>
      <c r="AD139" s="51"/>
      <c r="AE139" s="127"/>
      <c r="AF139" s="127"/>
      <c r="AG139" s="127"/>
      <c r="AH139" s="51"/>
      <c r="AI139" s="127"/>
      <c r="AJ139" s="141"/>
      <c r="AK139" s="141"/>
      <c r="AL139" s="141"/>
      <c r="AM139" s="127"/>
      <c r="AN139" s="141"/>
      <c r="AO139" s="127"/>
      <c r="AP139" s="141"/>
      <c r="AQ139" s="127"/>
      <c r="AR139" s="127"/>
      <c r="AS139" s="127"/>
      <c r="AT139" s="51"/>
      <c r="AU139" s="127"/>
      <c r="AV139" s="127"/>
      <c r="AW139" s="127"/>
      <c r="AX139" s="51"/>
      <c r="AY139" s="127"/>
      <c r="AZ139" s="127"/>
      <c r="BA139" s="127"/>
      <c r="BB139" s="51"/>
      <c r="BC139" s="127"/>
      <c r="BD139" s="127"/>
      <c r="BE139" s="127"/>
      <c r="BF139" s="51"/>
      <c r="BG139" s="16"/>
      <c r="BH139" s="16"/>
    </row>
    <row r="140" spans="1:61" s="266" customFormat="1" ht="27.75" customHeight="1">
      <c r="A140" s="87"/>
      <c r="B140" s="235" t="s">
        <v>344</v>
      </c>
      <c r="C140" s="236"/>
      <c r="D140" s="238"/>
      <c r="E140" s="238"/>
      <c r="F140" s="237"/>
      <c r="G140" s="242"/>
      <c r="H140" s="87">
        <f>SUM(H138:H139)</f>
        <v>114525.6</v>
      </c>
      <c r="I140" s="87">
        <f>I139+I138</f>
        <v>114525.6</v>
      </c>
      <c r="J140" s="284">
        <f aca="true" t="shared" si="55" ref="J140:Q140">J139+J138</f>
        <v>0</v>
      </c>
      <c r="K140" s="284">
        <f t="shared" si="55"/>
        <v>0</v>
      </c>
      <c r="L140" s="284">
        <f t="shared" si="55"/>
        <v>114525.6</v>
      </c>
      <c r="M140" s="284">
        <f t="shared" si="55"/>
        <v>67074.5</v>
      </c>
      <c r="N140" s="284">
        <f t="shared" si="55"/>
        <v>67074.5</v>
      </c>
      <c r="O140" s="284">
        <f t="shared" si="55"/>
        <v>0</v>
      </c>
      <c r="P140" s="284">
        <f t="shared" si="55"/>
        <v>0</v>
      </c>
      <c r="Q140" s="284">
        <f t="shared" si="55"/>
        <v>67074.5</v>
      </c>
      <c r="R140" s="87"/>
      <c r="S140" s="87">
        <f aca="true" t="shared" si="56" ref="S140:BH140">SUM(S138)</f>
        <v>0</v>
      </c>
      <c r="T140" s="87">
        <f t="shared" si="56"/>
        <v>0</v>
      </c>
      <c r="U140" s="87">
        <f t="shared" si="56"/>
        <v>0</v>
      </c>
      <c r="V140" s="87" t="e">
        <f t="shared" si="56"/>
        <v>#REF!</v>
      </c>
      <c r="W140" s="87">
        <f t="shared" si="56"/>
        <v>0</v>
      </c>
      <c r="X140" s="87">
        <f t="shared" si="56"/>
        <v>0</v>
      </c>
      <c r="Y140" s="87">
        <f t="shared" si="56"/>
        <v>0</v>
      </c>
      <c r="Z140" s="87" t="e">
        <f t="shared" si="56"/>
        <v>#REF!</v>
      </c>
      <c r="AA140" s="87">
        <f t="shared" si="56"/>
        <v>0</v>
      </c>
      <c r="AB140" s="87">
        <f t="shared" si="56"/>
        <v>0</v>
      </c>
      <c r="AC140" s="87">
        <f t="shared" si="56"/>
        <v>0</v>
      </c>
      <c r="AD140" s="87" t="e">
        <f t="shared" si="56"/>
        <v>#REF!</v>
      </c>
      <c r="AE140" s="87">
        <f t="shared" si="56"/>
        <v>0</v>
      </c>
      <c r="AF140" s="87">
        <f t="shared" si="56"/>
        <v>0</v>
      </c>
      <c r="AG140" s="87">
        <f t="shared" si="56"/>
        <v>0</v>
      </c>
      <c r="AH140" s="87" t="e">
        <f t="shared" si="56"/>
        <v>#REF!</v>
      </c>
      <c r="AI140" s="87">
        <f t="shared" si="56"/>
        <v>0</v>
      </c>
      <c r="AJ140" s="87">
        <f t="shared" si="56"/>
        <v>0</v>
      </c>
      <c r="AK140" s="87">
        <f t="shared" si="56"/>
        <v>0</v>
      </c>
      <c r="AL140" s="87" t="e">
        <f t="shared" si="56"/>
        <v>#REF!</v>
      </c>
      <c r="AM140" s="87">
        <f t="shared" si="56"/>
        <v>0</v>
      </c>
      <c r="AN140" s="87">
        <f t="shared" si="56"/>
        <v>0</v>
      </c>
      <c r="AO140" s="87">
        <f t="shared" si="56"/>
        <v>0</v>
      </c>
      <c r="AP140" s="87" t="e">
        <f t="shared" si="56"/>
        <v>#REF!</v>
      </c>
      <c r="AQ140" s="87">
        <f t="shared" si="56"/>
        <v>0</v>
      </c>
      <c r="AR140" s="87">
        <f t="shared" si="56"/>
        <v>0</v>
      </c>
      <c r="AS140" s="87">
        <f t="shared" si="56"/>
        <v>0</v>
      </c>
      <c r="AT140" s="87" t="e">
        <f t="shared" si="56"/>
        <v>#REF!</v>
      </c>
      <c r="AU140" s="87">
        <f t="shared" si="56"/>
        <v>0</v>
      </c>
      <c r="AV140" s="87">
        <f t="shared" si="56"/>
        <v>0</v>
      </c>
      <c r="AW140" s="87">
        <f t="shared" si="56"/>
        <v>0</v>
      </c>
      <c r="AX140" s="87" t="e">
        <f t="shared" si="56"/>
        <v>#REF!</v>
      </c>
      <c r="AY140" s="87">
        <f t="shared" si="56"/>
        <v>0</v>
      </c>
      <c r="AZ140" s="87">
        <f t="shared" si="56"/>
        <v>0</v>
      </c>
      <c r="BA140" s="87">
        <f t="shared" si="56"/>
        <v>0</v>
      </c>
      <c r="BB140" s="87" t="e">
        <f t="shared" si="56"/>
        <v>#REF!</v>
      </c>
      <c r="BC140" s="87">
        <f t="shared" si="56"/>
        <v>0</v>
      </c>
      <c r="BD140" s="87">
        <f t="shared" si="56"/>
        <v>0</v>
      </c>
      <c r="BE140" s="87">
        <f t="shared" si="56"/>
        <v>0</v>
      </c>
      <c r="BF140" s="87" t="e">
        <f t="shared" si="56"/>
        <v>#REF!</v>
      </c>
      <c r="BG140" s="87" t="e">
        <f t="shared" si="56"/>
        <v>#REF!</v>
      </c>
      <c r="BH140" s="255" t="e">
        <f t="shared" si="56"/>
        <v>#REF!</v>
      </c>
      <c r="BI140" s="299"/>
    </row>
    <row r="141" spans="1:60" ht="44.25" customHeight="1">
      <c r="A141" s="119" t="s">
        <v>97</v>
      </c>
      <c r="B141" s="32" t="s">
        <v>98</v>
      </c>
      <c r="C141" s="8" t="s">
        <v>99</v>
      </c>
      <c r="D141" s="162" t="s">
        <v>226</v>
      </c>
      <c r="E141" s="162" t="s">
        <v>375</v>
      </c>
      <c r="F141" s="33">
        <v>8</v>
      </c>
      <c r="G141" s="13">
        <v>36</v>
      </c>
      <c r="H141" s="80">
        <f>I141+J141</f>
        <v>97.2</v>
      </c>
      <c r="I141" s="143">
        <v>96</v>
      </c>
      <c r="J141" s="143">
        <v>1.2</v>
      </c>
      <c r="K141" s="143">
        <v>0</v>
      </c>
      <c r="L141" s="143">
        <f>H141</f>
        <v>97.2</v>
      </c>
      <c r="M141" s="23">
        <v>0</v>
      </c>
      <c r="N141" s="23">
        <v>0</v>
      </c>
      <c r="O141" s="23">
        <v>0</v>
      </c>
      <c r="P141" s="23">
        <v>0</v>
      </c>
      <c r="Q141" s="193">
        <f>O141</f>
        <v>0</v>
      </c>
      <c r="R141" s="45">
        <v>0</v>
      </c>
      <c r="S141" s="31"/>
      <c r="T141" s="19"/>
      <c r="U141" s="19"/>
      <c r="V141" s="51" t="e">
        <f>(#REF!+#REF!+U141)*100/(#REF!+#REF!+T141)</f>
        <v>#REF!</v>
      </c>
      <c r="W141" s="54"/>
      <c r="X141" s="19"/>
      <c r="Y141" s="19"/>
      <c r="Z141" s="51" t="e">
        <f>(#REF!+#REF!+U141+Y141)*100/(#REF!+#REF!+T141+X141)</f>
        <v>#REF!</v>
      </c>
      <c r="AA141" s="94"/>
      <c r="AB141" s="19"/>
      <c r="AC141" s="94"/>
      <c r="AD141" s="51" t="e">
        <f>(#REF!+#REF!+U141+Y141+AC141)*100/(#REF!+#REF!+T141+X141+AB141)</f>
        <v>#REF!</v>
      </c>
      <c r="AE141" s="94"/>
      <c r="AF141" s="94"/>
      <c r="AG141" s="94"/>
      <c r="AH141" s="51" t="e">
        <f>(#REF!+#REF!+U141+Y141+AC141+AG141)*100/(#REF!+#REF!+T141+X141+AB141+AF141)</f>
        <v>#REF!</v>
      </c>
      <c r="AI141" s="94"/>
      <c r="AJ141" s="19"/>
      <c r="AK141" s="19"/>
      <c r="AL141" s="19" t="e">
        <f>(#REF!+#REF!+U141+Y141+AC141+AG141+AK141)*100/(#REF!+#REF!+T141+X141+AB141+AF141+AJ141)</f>
        <v>#REF!</v>
      </c>
      <c r="AM141" s="104"/>
      <c r="AN141" s="103"/>
      <c r="AO141" s="104"/>
      <c r="AP141" s="19" t="e">
        <f>(#REF!+#REF!+U141+Y141+AC141+AG141+AK141+AO141)*100/(#REF!+#REF!+T141+X141+AB141+AF141+AJ141+AN141)</f>
        <v>#REF!</v>
      </c>
      <c r="AQ141" s="48"/>
      <c r="AR141" s="108"/>
      <c r="AS141" s="108"/>
      <c r="AT141" s="51" t="e">
        <f>(#REF!+#REF!+U141+Y141+AC141+AG141+AK141+AO141+AS141)*100/(#REF!+#REF!+T141+X141+AB141+AF141+AJ141+AN141+AR141)</f>
        <v>#REF!</v>
      </c>
      <c r="AU141" s="110"/>
      <c r="AV141" s="110"/>
      <c r="AW141" s="110"/>
      <c r="AX141" s="51" t="e">
        <f>(#REF!+#REF!+U141+Y141+AC141+AG141+AK141+AO141+AS141+AW141)*100/(#REF!+#REF!+T141+X141+AB141+AF141+AJ141+AN141+AR141+AV141)</f>
        <v>#REF!</v>
      </c>
      <c r="AY141" s="110"/>
      <c r="AZ141" s="110"/>
      <c r="BA141" s="110"/>
      <c r="BB141" s="51" t="e">
        <f>(#REF!+#REF!+U141+Y141+AC141+AG141+AK141+AO141+AS141+AW141+BA141)*100/(#REF!+#REF!+T141+X141+AB141+AF141+AJ141+AN141+AR141+AV141+AZ141)</f>
        <v>#REF!</v>
      </c>
      <c r="BC141" s="124"/>
      <c r="BD141" s="124"/>
      <c r="BE141" s="124"/>
      <c r="BF141" s="51" t="e">
        <f>(#REF!+#REF!+U141+Y141+AC141+AG141+AK141+AO141+AS141+AW141+BA141+BE141)*100/(#REF!+#REF!+T141+X141+AB141+AF141+AJ141+AN141+AR141+AV141+AZ141+BD141)</f>
        <v>#REF!</v>
      </c>
      <c r="BG141" s="16" t="e">
        <f>#REF!+#REF!+T141+X141+AB141+AF141</f>
        <v>#REF!</v>
      </c>
      <c r="BH141" s="16" t="e">
        <f>#REF!+#REF!+U141+Y141+AC141+AG141</f>
        <v>#REF!</v>
      </c>
    </row>
    <row r="142" spans="1:63" s="240" customFormat="1" ht="20.25" customHeight="1">
      <c r="A142" s="338" t="s">
        <v>100</v>
      </c>
      <c r="B142" s="91" t="s">
        <v>344</v>
      </c>
      <c r="C142" s="87"/>
      <c r="D142" s="244"/>
      <c r="E142" s="244"/>
      <c r="F142" s="253"/>
      <c r="G142" s="253"/>
      <c r="H142" s="244">
        <f>SUM(H141)</f>
        <v>97.2</v>
      </c>
      <c r="I142" s="244">
        <f aca="true" t="shared" si="57" ref="I142:Q142">SUM(I141)</f>
        <v>96</v>
      </c>
      <c r="J142" s="244">
        <f t="shared" si="57"/>
        <v>1.2</v>
      </c>
      <c r="K142" s="244">
        <f t="shared" si="57"/>
        <v>0</v>
      </c>
      <c r="L142" s="244">
        <f t="shared" si="57"/>
        <v>97.2</v>
      </c>
      <c r="M142" s="244">
        <f t="shared" si="57"/>
        <v>0</v>
      </c>
      <c r="N142" s="244">
        <f t="shared" si="57"/>
        <v>0</v>
      </c>
      <c r="O142" s="244">
        <f t="shared" si="57"/>
        <v>0</v>
      </c>
      <c r="P142" s="244">
        <f t="shared" si="57"/>
        <v>0</v>
      </c>
      <c r="Q142" s="244">
        <f t="shared" si="57"/>
        <v>0</v>
      </c>
      <c r="R142" s="244"/>
      <c r="S142" s="254"/>
      <c r="T142" s="254">
        <f aca="true" t="shared" si="58" ref="T142:BE142">SUM(T141)</f>
        <v>0</v>
      </c>
      <c r="U142" s="254">
        <f t="shared" si="58"/>
        <v>0</v>
      </c>
      <c r="V142" s="254"/>
      <c r="W142" s="254"/>
      <c r="X142" s="254">
        <f t="shared" si="58"/>
        <v>0</v>
      </c>
      <c r="Y142" s="254">
        <f t="shared" si="58"/>
        <v>0</v>
      </c>
      <c r="Z142" s="254"/>
      <c r="AA142" s="254"/>
      <c r="AB142" s="254">
        <f t="shared" si="58"/>
        <v>0</v>
      </c>
      <c r="AC142" s="254">
        <f t="shared" si="58"/>
        <v>0</v>
      </c>
      <c r="AD142" s="254"/>
      <c r="AE142" s="254"/>
      <c r="AF142" s="254">
        <f t="shared" si="58"/>
        <v>0</v>
      </c>
      <c r="AG142" s="254">
        <f t="shared" si="58"/>
        <v>0</v>
      </c>
      <c r="AH142" s="254"/>
      <c r="AI142" s="254"/>
      <c r="AJ142" s="254">
        <f t="shared" si="58"/>
        <v>0</v>
      </c>
      <c r="AK142" s="254">
        <f t="shared" si="58"/>
        <v>0</v>
      </c>
      <c r="AL142" s="254"/>
      <c r="AM142" s="254"/>
      <c r="AN142" s="254">
        <f t="shared" si="58"/>
        <v>0</v>
      </c>
      <c r="AO142" s="254">
        <f t="shared" si="58"/>
        <v>0</v>
      </c>
      <c r="AP142" s="254"/>
      <c r="AQ142" s="254"/>
      <c r="AR142" s="254">
        <f t="shared" si="58"/>
        <v>0</v>
      </c>
      <c r="AS142" s="254">
        <f t="shared" si="58"/>
        <v>0</v>
      </c>
      <c r="AT142" s="254"/>
      <c r="AU142" s="254"/>
      <c r="AV142" s="254">
        <f t="shared" si="58"/>
        <v>0</v>
      </c>
      <c r="AW142" s="254">
        <f t="shared" si="58"/>
        <v>0</v>
      </c>
      <c r="AX142" s="254"/>
      <c r="AY142" s="254"/>
      <c r="AZ142" s="254">
        <f t="shared" si="58"/>
        <v>0</v>
      </c>
      <c r="BA142" s="254">
        <f t="shared" si="58"/>
        <v>0</v>
      </c>
      <c r="BB142" s="254"/>
      <c r="BC142" s="254"/>
      <c r="BD142" s="254">
        <f t="shared" si="58"/>
        <v>0</v>
      </c>
      <c r="BE142" s="254">
        <f t="shared" si="58"/>
        <v>0</v>
      </c>
      <c r="BF142" s="254"/>
      <c r="BG142" s="90" t="e">
        <f>#REF!+#REF!+T142+X142+AB142+AF142</f>
        <v>#REF!</v>
      </c>
      <c r="BH142" s="90" t="e">
        <f>#REF!+#REF!+U142+Y142+AC142+AG142</f>
        <v>#REF!</v>
      </c>
      <c r="BI142" s="299"/>
      <c r="BK142" s="266"/>
    </row>
    <row r="143" spans="1:60" ht="30.75" customHeight="1">
      <c r="A143" s="339"/>
      <c r="B143" s="338" t="s">
        <v>349</v>
      </c>
      <c r="C143" s="212" t="s">
        <v>210</v>
      </c>
      <c r="D143" s="182" t="s">
        <v>213</v>
      </c>
      <c r="E143" s="183" t="s">
        <v>373</v>
      </c>
      <c r="F143" s="381">
        <v>6.29</v>
      </c>
      <c r="G143" s="387">
        <v>1200</v>
      </c>
      <c r="H143" s="76">
        <f aca="true" t="shared" si="59" ref="H143:H167">L143</f>
        <v>49240.2</v>
      </c>
      <c r="I143" s="129">
        <v>47500</v>
      </c>
      <c r="J143" s="129">
        <v>1740.2</v>
      </c>
      <c r="K143" s="150">
        <v>0</v>
      </c>
      <c r="L143" s="150">
        <f>J143+I143</f>
        <v>49240.2</v>
      </c>
      <c r="M143" s="100">
        <f aca="true" t="shared" si="60" ref="M143:M167">Q143</f>
        <v>40155.1</v>
      </c>
      <c r="N143" s="193">
        <v>39000.2</v>
      </c>
      <c r="O143" s="328">
        <v>1154.9</v>
      </c>
      <c r="P143" s="328">
        <v>0</v>
      </c>
      <c r="Q143" s="193">
        <f>O143+N143+P143</f>
        <v>40155.1</v>
      </c>
      <c r="R143" s="365">
        <v>1644</v>
      </c>
      <c r="S143" s="378"/>
      <c r="T143" s="19"/>
      <c r="U143" s="19"/>
      <c r="V143" s="51" t="e">
        <f>(#REF!+#REF!+U143)*100/(#REF!+#REF!+T143)</f>
        <v>#REF!</v>
      </c>
      <c r="W143" s="373"/>
      <c r="X143" s="19"/>
      <c r="Y143" s="19"/>
      <c r="Z143" s="51" t="e">
        <f>(#REF!+#REF!+U143+Y143)*100/(#REF!+#REF!+T143+X143)</f>
        <v>#REF!</v>
      </c>
      <c r="AA143" s="373"/>
      <c r="AB143" s="19"/>
      <c r="AC143" s="94"/>
      <c r="AD143" s="51" t="e">
        <f>(#REF!+#REF!+U143+Y143+AC143)*100/(#REF!+#REF!+T143+X143+AB143)</f>
        <v>#REF!</v>
      </c>
      <c r="AE143" s="373"/>
      <c r="AF143" s="94"/>
      <c r="AG143" s="94"/>
      <c r="AH143" s="51" t="e">
        <f>(#REF!+#REF!+U143+Y143+AC143+AG143)*100/(#REF!+#REF!+T143+X143+AB143+AF143)</f>
        <v>#REF!</v>
      </c>
      <c r="AI143" s="373"/>
      <c r="AJ143" s="19"/>
      <c r="AK143" s="19"/>
      <c r="AL143" s="19" t="e">
        <f>(#REF!+#REF!+U143+Y143+AC143+AG143+AK143)*100/(#REF!+#REF!+T143+X143+AB143+AF143+AJ143)</f>
        <v>#REF!</v>
      </c>
      <c r="AM143" s="373"/>
      <c r="AN143" s="103"/>
      <c r="AO143" s="104"/>
      <c r="AP143" s="19" t="e">
        <f>(#REF!+#REF!+U143+Y143+AC143+AG143+AK143+AO143)*100/(#REF!+#REF!+T143+X143+AB143+AF143+AJ143+AN143)</f>
        <v>#REF!</v>
      </c>
      <c r="AQ143" s="383"/>
      <c r="AR143" s="108"/>
      <c r="AS143" s="108"/>
      <c r="AT143" s="51" t="e">
        <f>(#REF!+#REF!+U143+Y143+AC143+AG143+AK143+AO143+AS143)*100/(#REF!+#REF!+T143+X143+AB143+AF143+AJ143+AN143+AR143)</f>
        <v>#REF!</v>
      </c>
      <c r="AU143" s="373"/>
      <c r="AV143" s="110"/>
      <c r="AW143" s="110"/>
      <c r="AX143" s="51" t="e">
        <f>(#REF!+#REF!+U143+Y143+AC143+AG143+AK143+AO143+AS143+AW143)*100/(#REF!+#REF!+T143+X143+AB143+AF143+AJ143+AN143+AR143+AV143)</f>
        <v>#REF!</v>
      </c>
      <c r="AY143" s="373"/>
      <c r="AZ143" s="110"/>
      <c r="BA143" s="110"/>
      <c r="BB143" s="51" t="e">
        <f>(#REF!+#REF!+U143+Y143+AC143+AG143+AK143+AO143+AS143+AW143+BA143)*100/(#REF!+#REF!+T143+X143+AB143+AF143+AJ143+AN143+AR143+AV143+AZ143)</f>
        <v>#REF!</v>
      </c>
      <c r="BC143" s="373"/>
      <c r="BD143" s="124"/>
      <c r="BE143" s="124"/>
      <c r="BF143" s="51" t="e">
        <f>(#REF!+#REF!+U143+Y143+AC143+AG143+AK143+AO143+AS143+AW143+BA143+BE143)*100/(#REF!+#REF!+T143+X143+AB143+AF143+AJ143+AN143+AR143+AV143+AZ143+BD143)</f>
        <v>#REF!</v>
      </c>
      <c r="BG143" s="16" t="e">
        <f>#REF!+#REF!+T143+X143+AB143+AF143</f>
        <v>#REF!</v>
      </c>
      <c r="BH143" s="16" t="e">
        <f>#REF!+#REF!+U143+Y143+AC143+AG143</f>
        <v>#REF!</v>
      </c>
    </row>
    <row r="144" spans="1:60" ht="30.75" customHeight="1">
      <c r="A144" s="339"/>
      <c r="B144" s="339"/>
      <c r="C144" s="212" t="s">
        <v>211</v>
      </c>
      <c r="D144" s="184" t="s">
        <v>212</v>
      </c>
      <c r="E144" s="185" t="s">
        <v>374</v>
      </c>
      <c r="F144" s="382"/>
      <c r="G144" s="388"/>
      <c r="H144" s="76">
        <f t="shared" si="59"/>
        <v>43087.9</v>
      </c>
      <c r="I144" s="147">
        <v>43087.9</v>
      </c>
      <c r="J144" s="147">
        <v>0</v>
      </c>
      <c r="K144" s="151">
        <v>0</v>
      </c>
      <c r="L144" s="151">
        <f>I144</f>
        <v>43087.9</v>
      </c>
      <c r="M144" s="191">
        <f t="shared" si="60"/>
        <v>28721.2</v>
      </c>
      <c r="N144" s="193">
        <v>28721.2</v>
      </c>
      <c r="O144" s="328">
        <v>0</v>
      </c>
      <c r="P144" s="328">
        <v>0</v>
      </c>
      <c r="Q144" s="193">
        <f>O144+N144+P144</f>
        <v>28721.2</v>
      </c>
      <c r="R144" s="366"/>
      <c r="S144" s="379"/>
      <c r="T144" s="19"/>
      <c r="U144" s="19"/>
      <c r="V144" s="51" t="e">
        <f>(#REF!+#REF!+U144)*100/(#REF!+#REF!+T144)</f>
        <v>#REF!</v>
      </c>
      <c r="W144" s="374"/>
      <c r="X144" s="19"/>
      <c r="Y144" s="19"/>
      <c r="Z144" s="51" t="e">
        <f>(#REF!+#REF!+U144+Y144)*100/(#REF!+#REF!+T144+X144)</f>
        <v>#REF!</v>
      </c>
      <c r="AA144" s="374"/>
      <c r="AB144" s="19"/>
      <c r="AC144" s="94"/>
      <c r="AD144" s="51" t="e">
        <f>(#REF!+#REF!+U144+Y144+AC144)*100/(#REF!+#REF!+T144+X144+AB144)</f>
        <v>#REF!</v>
      </c>
      <c r="AE144" s="374"/>
      <c r="AF144" s="94"/>
      <c r="AG144" s="94"/>
      <c r="AH144" s="51" t="e">
        <f>(#REF!+#REF!+U144+Y144+AC144+AG144)*100/(#REF!+#REF!+T144+X144+AB144+AF144)</f>
        <v>#REF!</v>
      </c>
      <c r="AI144" s="374"/>
      <c r="AJ144" s="19"/>
      <c r="AK144" s="19"/>
      <c r="AL144" s="19" t="e">
        <f>(#REF!+#REF!+U144+Y144+AC144+AG144+AK144)*100/(#REF!+#REF!+T144+X144+AB144+AF144+AJ144)</f>
        <v>#REF!</v>
      </c>
      <c r="AM144" s="374"/>
      <c r="AN144" s="103"/>
      <c r="AO144" s="104"/>
      <c r="AP144" s="19" t="e">
        <f>(#REF!+#REF!+U144+Y144+AC144+AG144+AK144+AO144)*100/(#REF!+#REF!+T144+X144+AB144+AF144+AJ144+AN144)</f>
        <v>#REF!</v>
      </c>
      <c r="AQ144" s="384"/>
      <c r="AR144" s="108"/>
      <c r="AS144" s="108"/>
      <c r="AT144" s="51" t="e">
        <f>(#REF!+#REF!+U144+Y144+AC144+AG144+AK144+AO144+AS144)*100/(#REF!+#REF!+T144+X144+AB144+AF144+AJ144+AN144+AR144)</f>
        <v>#REF!</v>
      </c>
      <c r="AU144" s="374"/>
      <c r="AV144" s="110"/>
      <c r="AW144" s="110"/>
      <c r="AX144" s="51" t="e">
        <f>(#REF!+#REF!+U144+Y144+AC144+AG144+AK144+AO144+AS144+AW144)*100/(#REF!+#REF!+T144+X144+AB144+AF144+AJ144+AN144+AR144+AV144)</f>
        <v>#REF!</v>
      </c>
      <c r="AY144" s="374"/>
      <c r="AZ144" s="110"/>
      <c r="BA144" s="110"/>
      <c r="BB144" s="51" t="e">
        <f>(#REF!+#REF!+U144+Y144+AC144+AG144+AK144+AO144+AS144+AW144+BA144)*100/(#REF!+#REF!+T144+X144+AB144+AF144+AJ144+AN144+AR144+AV144+AZ144)</f>
        <v>#REF!</v>
      </c>
      <c r="BC144" s="374"/>
      <c r="BD144" s="124"/>
      <c r="BE144" s="124"/>
      <c r="BF144" s="51" t="e">
        <f>(#REF!+#REF!+U144+Y144+AC144+AG144+AK144+AO144+AS144+AW144+BA144+BE144)*100/(#REF!+#REF!+T144+X144+AB144+AF144+AJ144+AN144+AR144+AV144+AZ144+BD144)</f>
        <v>#REF!</v>
      </c>
      <c r="BG144" s="16" t="e">
        <f>#REF!+#REF!+T144+X144+AB144+AF144</f>
        <v>#REF!</v>
      </c>
      <c r="BH144" s="16" t="e">
        <f>#REF!+#REF!+U144+Y144+AC144+AG144</f>
        <v>#REF!</v>
      </c>
    </row>
    <row r="145" spans="1:60" ht="96" customHeight="1">
      <c r="A145" s="339"/>
      <c r="B145" s="339"/>
      <c r="C145" s="220" t="s">
        <v>195</v>
      </c>
      <c r="D145" s="162" t="s">
        <v>295</v>
      </c>
      <c r="E145" s="162" t="s">
        <v>426</v>
      </c>
      <c r="F145" s="69" t="s">
        <v>600</v>
      </c>
      <c r="G145" s="39">
        <v>1650</v>
      </c>
      <c r="H145" s="76">
        <f t="shared" si="59"/>
        <v>123001.59999999999</v>
      </c>
      <c r="I145" s="148">
        <v>121457.2</v>
      </c>
      <c r="J145" s="148">
        <v>1544.4</v>
      </c>
      <c r="K145" s="148">
        <v>0</v>
      </c>
      <c r="L145" s="148">
        <f>J145+I145</f>
        <v>123001.59999999999</v>
      </c>
      <c r="M145" s="191">
        <f t="shared" si="60"/>
        <v>67309.6</v>
      </c>
      <c r="N145" s="193">
        <v>66539.3</v>
      </c>
      <c r="O145" s="328">
        <v>770.3</v>
      </c>
      <c r="P145" s="328">
        <v>0</v>
      </c>
      <c r="Q145" s="193">
        <f>O145+N145+P145</f>
        <v>67309.6</v>
      </c>
      <c r="R145" s="297">
        <v>2086</v>
      </c>
      <c r="S145" s="31"/>
      <c r="T145" s="19"/>
      <c r="U145" s="19"/>
      <c r="V145" s="51" t="e">
        <f>(#REF!+#REF!+U145)*100/(#REF!+#REF!+T145)</f>
        <v>#REF!</v>
      </c>
      <c r="W145" s="54"/>
      <c r="X145" s="19"/>
      <c r="Y145" s="19"/>
      <c r="Z145" s="51" t="e">
        <f>(#REF!+#REF!+U145+Y145)*100/(#REF!+#REF!+T145+X145)</f>
        <v>#REF!</v>
      </c>
      <c r="AA145" s="94"/>
      <c r="AB145" s="19"/>
      <c r="AC145" s="94"/>
      <c r="AD145" s="51" t="e">
        <f>(#REF!+#REF!+U145+Y145+AC145)*100/(#REF!+#REF!+T145+X145+AB145)</f>
        <v>#REF!</v>
      </c>
      <c r="AE145" s="94"/>
      <c r="AF145" s="94"/>
      <c r="AG145" s="94"/>
      <c r="AH145" s="51" t="e">
        <f>(#REF!+#REF!+U145+Y145+AC145+AG145)*100/(#REF!+#REF!+T145+X145+AB145+AF145)</f>
        <v>#REF!</v>
      </c>
      <c r="AI145" s="94"/>
      <c r="AJ145" s="19"/>
      <c r="AK145" s="19"/>
      <c r="AL145" s="19" t="e">
        <f>(#REF!+#REF!+U145+Y145+AC145+AG145+AK145)*100/(#REF!+#REF!+T145+X145+AB145+AF145+AJ145)</f>
        <v>#REF!</v>
      </c>
      <c r="AM145" s="104"/>
      <c r="AN145" s="103"/>
      <c r="AO145" s="104"/>
      <c r="AP145" s="19" t="e">
        <f>(#REF!+#REF!+U145+Y145+AC145+AG145+AK145+AO145)*100/(#REF!+#REF!+T145+X145+AB145+AF145+AJ145+AN145)</f>
        <v>#REF!</v>
      </c>
      <c r="AQ145" s="48"/>
      <c r="AR145" s="108"/>
      <c r="AS145" s="108"/>
      <c r="AT145" s="51" t="e">
        <f>(#REF!+#REF!+U145+Y145+AC145+AG145+AK145+AO145+AS145)*100/(#REF!+#REF!+T145+X145+AB145+AF145+AJ145+AN145+AR145)</f>
        <v>#REF!</v>
      </c>
      <c r="AU145" s="110"/>
      <c r="AV145" s="110"/>
      <c r="AW145" s="110"/>
      <c r="AX145" s="51" t="e">
        <f>(#REF!+#REF!+U145+Y145+AC145+AG145+AK145+AO145+AS145+AW145)*100/(#REF!+#REF!+T145+X145+AB145+AF145+AJ145+AN145+AR145+AV145)</f>
        <v>#REF!</v>
      </c>
      <c r="AY145" s="110"/>
      <c r="AZ145" s="110"/>
      <c r="BA145" s="110"/>
      <c r="BB145" s="51" t="e">
        <f>(#REF!+#REF!+U145+Y145+AC145+AG145+AK145+AO145+AS145+AW145+BA145)*100/(#REF!+#REF!+T145+X145+AB145+AF145+AJ145+AN145+AR145+AV145+AZ145)</f>
        <v>#REF!</v>
      </c>
      <c r="BC145" s="124"/>
      <c r="BD145" s="124"/>
      <c r="BE145" s="124"/>
      <c r="BF145" s="51" t="e">
        <f>(#REF!+#REF!+U145+Y145+AC145+AG145+AK145+AO145+AS145+AW145+BA145+BE145)*100/(#REF!+#REF!+T145+X145+AB145+AF145+AJ145+AN145+AR145+AV145+AZ145+BD145)</f>
        <v>#REF!</v>
      </c>
      <c r="BG145" s="16" t="e">
        <f>#REF!+#REF!+T145+X145+AB145+AF145</f>
        <v>#REF!</v>
      </c>
      <c r="BH145" s="16" t="e">
        <f>#REF!+#REF!+U145+Y145+AC145+AG145</f>
        <v>#REF!</v>
      </c>
    </row>
    <row r="146" spans="1:60" ht="36">
      <c r="A146" s="339"/>
      <c r="B146" s="339"/>
      <c r="C146" s="212" t="s">
        <v>101</v>
      </c>
      <c r="D146" s="162" t="s">
        <v>247</v>
      </c>
      <c r="E146" s="162" t="s">
        <v>433</v>
      </c>
      <c r="F146" s="33">
        <v>1</v>
      </c>
      <c r="G146" s="95">
        <v>3172</v>
      </c>
      <c r="H146" s="76">
        <f t="shared" si="59"/>
        <v>71815.3</v>
      </c>
      <c r="I146" s="143">
        <v>70597.6</v>
      </c>
      <c r="J146" s="143">
        <v>1217.7</v>
      </c>
      <c r="K146" s="143">
        <v>0</v>
      </c>
      <c r="L146" s="143">
        <f>J146+I146</f>
        <v>71815.3</v>
      </c>
      <c r="M146" s="191">
        <f t="shared" si="60"/>
        <v>45824.9</v>
      </c>
      <c r="N146" s="193">
        <v>45090.1</v>
      </c>
      <c r="O146" s="328">
        <v>734.8</v>
      </c>
      <c r="P146" s="328">
        <v>0</v>
      </c>
      <c r="Q146" s="193">
        <f aca="true" t="shared" si="61" ref="Q146:Q164">O146+N146</f>
        <v>45824.9</v>
      </c>
      <c r="R146" s="297">
        <v>5867</v>
      </c>
      <c r="S146" s="31"/>
      <c r="T146" s="19"/>
      <c r="U146" s="19"/>
      <c r="V146" s="51" t="e">
        <f>(#REF!+#REF!+U146)*100/(#REF!+#REF!+T146)</f>
        <v>#REF!</v>
      </c>
      <c r="W146" s="54"/>
      <c r="X146" s="19"/>
      <c r="Y146" s="19"/>
      <c r="Z146" s="51" t="e">
        <f>(#REF!+#REF!+U146+Y146)*100/(#REF!+#REF!+T146+X146)</f>
        <v>#REF!</v>
      </c>
      <c r="AA146" s="94"/>
      <c r="AB146" s="19"/>
      <c r="AC146" s="94"/>
      <c r="AD146" s="51" t="e">
        <f>(#REF!+#REF!+U146+Y146+AC146)*100/(#REF!+#REF!+T146+X146+AB146)</f>
        <v>#REF!</v>
      </c>
      <c r="AE146" s="94"/>
      <c r="AF146" s="94"/>
      <c r="AG146" s="94"/>
      <c r="AH146" s="51" t="e">
        <f>(#REF!+#REF!+U146+Y146+AC146+AG146)*100/(#REF!+#REF!+T146+X146+AB146+AF146)</f>
        <v>#REF!</v>
      </c>
      <c r="AI146" s="94"/>
      <c r="AJ146" s="19"/>
      <c r="AK146" s="19"/>
      <c r="AL146" s="19" t="e">
        <f>(#REF!+#REF!+U146+Y146+AC146+AG146+AK146)*100/(#REF!+#REF!+T146+X146+AB146+AF146+AJ146)</f>
        <v>#REF!</v>
      </c>
      <c r="AM146" s="104"/>
      <c r="AN146" s="103"/>
      <c r="AO146" s="104"/>
      <c r="AP146" s="19" t="e">
        <f>(#REF!+#REF!+U146+Y146+AC146+AG146+AK146+AO146)*100/(#REF!+#REF!+T146+X146+AB146+AF146+AJ146+AN146)</f>
        <v>#REF!</v>
      </c>
      <c r="AQ146" s="48"/>
      <c r="AR146" s="108"/>
      <c r="AS146" s="108"/>
      <c r="AT146" s="51" t="e">
        <f>(#REF!+#REF!+U146+Y146+AC146+AG146+AK146+AO146+AS146)*100/(#REF!+#REF!+T146+X146+AB146+AF146+AJ146+AN146+AR146)</f>
        <v>#REF!</v>
      </c>
      <c r="AU146" s="110"/>
      <c r="AV146" s="110"/>
      <c r="AW146" s="110"/>
      <c r="AX146" s="51" t="e">
        <f>(#REF!+#REF!+U146+Y146+AC146+AG146+AK146+AO146+AS146+AW146)*100/(#REF!+#REF!+T146+X146+AB146+AF146+AJ146+AN146+AR146+AV146)</f>
        <v>#REF!</v>
      </c>
      <c r="AY146" s="110"/>
      <c r="AZ146" s="110"/>
      <c r="BA146" s="110"/>
      <c r="BB146" s="51" t="e">
        <f>(#REF!+#REF!+U146+Y146+AC146+AG146+AK146+AO146+AS146+AW146+BA146)*100/(#REF!+#REF!+T146+X146+AB146+AF146+AJ146+AN146+AR146+AV146+AZ146)</f>
        <v>#REF!</v>
      </c>
      <c r="BC146" s="124"/>
      <c r="BD146" s="124"/>
      <c r="BE146" s="124"/>
      <c r="BF146" s="51" t="e">
        <f>(#REF!+#REF!+U146+Y146+AC146+AG146+AK146+AO146+AS146+AW146+BA146+BE146)*100/(#REF!+#REF!+T146+X146+AB146+AF146+AJ146+AN146+AR146+AV146+AZ146+BD146)</f>
        <v>#REF!</v>
      </c>
      <c r="BG146" s="16" t="e">
        <f>#REF!+#REF!+T146+X146+AB146+AF146</f>
        <v>#REF!</v>
      </c>
      <c r="BH146" s="16" t="e">
        <f>#REF!+#REF!+U146+Y146+AC146+AG146</f>
        <v>#REF!</v>
      </c>
    </row>
    <row r="147" spans="1:60" ht="36">
      <c r="A147" s="339"/>
      <c r="B147" s="339"/>
      <c r="C147" s="212" t="s">
        <v>102</v>
      </c>
      <c r="D147" s="162" t="s">
        <v>248</v>
      </c>
      <c r="E147" s="162" t="s">
        <v>385</v>
      </c>
      <c r="F147" s="33">
        <v>1.2</v>
      </c>
      <c r="G147" s="95">
        <v>60</v>
      </c>
      <c r="H147" s="76">
        <f t="shared" si="59"/>
        <v>815.9</v>
      </c>
      <c r="I147" s="143">
        <v>795.1</v>
      </c>
      <c r="J147" s="143">
        <v>20.8</v>
      </c>
      <c r="K147" s="143">
        <v>0</v>
      </c>
      <c r="L147" s="143">
        <f aca="true" t="shared" si="62" ref="L147:L164">J147+I147</f>
        <v>815.9</v>
      </c>
      <c r="M147" s="191">
        <f t="shared" si="60"/>
        <v>533.4</v>
      </c>
      <c r="N147" s="193">
        <v>520.3</v>
      </c>
      <c r="O147" s="328">
        <v>13.1</v>
      </c>
      <c r="P147" s="328">
        <v>0</v>
      </c>
      <c r="Q147" s="193">
        <f t="shared" si="61"/>
        <v>533.4</v>
      </c>
      <c r="R147" s="297">
        <v>57</v>
      </c>
      <c r="S147" s="31"/>
      <c r="T147" s="19"/>
      <c r="U147" s="19"/>
      <c r="V147" s="51" t="e">
        <f>(#REF!+#REF!+U147)*100/(#REF!+#REF!+T147)</f>
        <v>#REF!</v>
      </c>
      <c r="W147" s="54"/>
      <c r="X147" s="19"/>
      <c r="Y147" s="19"/>
      <c r="Z147" s="51" t="e">
        <f>(#REF!+#REF!+U147+Y147)*100/(#REF!+#REF!+T147+X147)</f>
        <v>#REF!</v>
      </c>
      <c r="AA147" s="94"/>
      <c r="AB147" s="19"/>
      <c r="AC147" s="94"/>
      <c r="AD147" s="51" t="e">
        <f>(#REF!+#REF!+U147+Y147+AC147)*100/(#REF!+#REF!+T147+X147+AB147)</f>
        <v>#REF!</v>
      </c>
      <c r="AE147" s="94"/>
      <c r="AF147" s="94"/>
      <c r="AG147" s="94"/>
      <c r="AH147" s="51" t="e">
        <f>(#REF!+#REF!+U147+Y147+AC147+AG147)*100/(#REF!+#REF!+T147+X147+AB147+AF147)</f>
        <v>#REF!</v>
      </c>
      <c r="AI147" s="94"/>
      <c r="AJ147" s="19"/>
      <c r="AK147" s="19"/>
      <c r="AL147" s="19" t="e">
        <f>(#REF!+#REF!+U147+Y147+AC147+AG147+AK147)*100/(#REF!+#REF!+T147+X147+AB147+AF147+AJ147)</f>
        <v>#REF!</v>
      </c>
      <c r="AM147" s="104"/>
      <c r="AN147" s="103"/>
      <c r="AO147" s="104"/>
      <c r="AP147" s="19" t="e">
        <f>(#REF!+#REF!+U147+Y147+AC147+AG147+AK147+AO147)*100/(#REF!+#REF!+T147+X147+AB147+AF147+AJ147+AN147)</f>
        <v>#REF!</v>
      </c>
      <c r="AQ147" s="48"/>
      <c r="AR147" s="108"/>
      <c r="AS147" s="108"/>
      <c r="AT147" s="51" t="e">
        <f>(#REF!+#REF!+U147+Y147+AC147+AG147+AK147+AO147+AS147)*100/(#REF!+#REF!+T147+X147+AB147+AF147+AJ147+AN147+AR147)</f>
        <v>#REF!</v>
      </c>
      <c r="AU147" s="110"/>
      <c r="AV147" s="110"/>
      <c r="AW147" s="110"/>
      <c r="AX147" s="51" t="e">
        <f>(#REF!+#REF!+U147+Y147+AC147+AG147+AK147+AO147+AS147+AW147)*100/(#REF!+#REF!+T147+X147+AB147+AF147+AJ147+AN147+AR147+AV147)</f>
        <v>#REF!</v>
      </c>
      <c r="AY147" s="110"/>
      <c r="AZ147" s="110"/>
      <c r="BA147" s="110"/>
      <c r="BB147" s="51" t="e">
        <f>(#REF!+#REF!+U147+Y147+AC147+AG147+AK147+AO147+AS147+AW147+BA147)*100/(#REF!+#REF!+T147+X147+AB147+AF147+AJ147+AN147+AR147+AV147+AZ147)</f>
        <v>#REF!</v>
      </c>
      <c r="BC147" s="124"/>
      <c r="BD147" s="124"/>
      <c r="BE147" s="124"/>
      <c r="BF147" s="51" t="e">
        <f>(#REF!+#REF!+U147+Y147+AC147+AG147+AK147+AO147+AS147+AW147+BA147+BE147)*100/(#REF!+#REF!+T147+X147+AB147+AF147+AJ147+AN147+AR147+AV147+AZ147+BD147)</f>
        <v>#REF!</v>
      </c>
      <c r="BG147" s="16" t="e">
        <f>#REF!+#REF!+T147+X147+AB147+AF147</f>
        <v>#REF!</v>
      </c>
      <c r="BH147" s="16" t="e">
        <f>#REF!+#REF!+U147+Y147+AC147+AG147</f>
        <v>#REF!</v>
      </c>
    </row>
    <row r="148" spans="1:60" ht="36">
      <c r="A148" s="339"/>
      <c r="B148" s="339"/>
      <c r="C148" s="212" t="s">
        <v>103</v>
      </c>
      <c r="D148" s="162" t="s">
        <v>319</v>
      </c>
      <c r="E148" s="162" t="s">
        <v>391</v>
      </c>
      <c r="F148" s="33">
        <v>1.2</v>
      </c>
      <c r="G148" s="95">
        <v>15</v>
      </c>
      <c r="H148" s="76">
        <f t="shared" si="59"/>
        <v>217.7</v>
      </c>
      <c r="I148" s="143">
        <v>213.1</v>
      </c>
      <c r="J148" s="143">
        <v>4.6</v>
      </c>
      <c r="K148" s="143">
        <v>0</v>
      </c>
      <c r="L148" s="143">
        <f t="shared" si="62"/>
        <v>217.7</v>
      </c>
      <c r="M148" s="191">
        <f t="shared" si="60"/>
        <v>142.70000000000002</v>
      </c>
      <c r="N148" s="193">
        <v>139.8</v>
      </c>
      <c r="O148" s="328">
        <v>2.9</v>
      </c>
      <c r="P148" s="328">
        <v>0</v>
      </c>
      <c r="Q148" s="193">
        <f t="shared" si="61"/>
        <v>142.70000000000002</v>
      </c>
      <c r="R148" s="297">
        <v>15</v>
      </c>
      <c r="S148" s="31"/>
      <c r="T148" s="19"/>
      <c r="U148" s="19"/>
      <c r="V148" s="51" t="e">
        <f>(#REF!+#REF!+U148)*100/(#REF!+#REF!+T148)</f>
        <v>#REF!</v>
      </c>
      <c r="W148" s="54"/>
      <c r="X148" s="19"/>
      <c r="Y148" s="19"/>
      <c r="Z148" s="51" t="e">
        <f>(#REF!+#REF!+U148+Y148)*100/(#REF!+#REF!+T148+X148)</f>
        <v>#REF!</v>
      </c>
      <c r="AA148" s="94"/>
      <c r="AB148" s="19"/>
      <c r="AC148" s="94"/>
      <c r="AD148" s="51" t="e">
        <f>(#REF!+#REF!+U148+Y148+AC148)*100/(#REF!+#REF!+T148+X148+AB148)</f>
        <v>#REF!</v>
      </c>
      <c r="AE148" s="94"/>
      <c r="AF148" s="94"/>
      <c r="AG148" s="94"/>
      <c r="AH148" s="51" t="e">
        <f>(#REF!+#REF!+U148+Y148+AC148+AG148)*100/(#REF!+#REF!+T148+X148+AB148+AF148)</f>
        <v>#REF!</v>
      </c>
      <c r="AI148" s="94"/>
      <c r="AJ148" s="19"/>
      <c r="AK148" s="19"/>
      <c r="AL148" s="19" t="e">
        <f>(#REF!+#REF!+U148+Y148+AC148+AG148+AK148)*100/(#REF!+#REF!+T148+X148+AB148+AF148+AJ148)</f>
        <v>#REF!</v>
      </c>
      <c r="AM148" s="104"/>
      <c r="AN148" s="103"/>
      <c r="AO148" s="104"/>
      <c r="AP148" s="19" t="e">
        <f>(#REF!+#REF!+U148+Y148+AC148+AG148+AK148+AO148)*100/(#REF!+#REF!+T148+X148+AB148+AF148+AJ148+AN148)</f>
        <v>#REF!</v>
      </c>
      <c r="AQ148" s="48"/>
      <c r="AR148" s="108"/>
      <c r="AS148" s="108"/>
      <c r="AT148" s="51" t="e">
        <f>(#REF!+#REF!+U148+Y148+AC148+AG148+AK148+AO148+AS148)*100/(#REF!+#REF!+T148+X148+AB148+AF148+AJ148+AN148+AR148)</f>
        <v>#REF!</v>
      </c>
      <c r="AU148" s="110"/>
      <c r="AV148" s="110"/>
      <c r="AW148" s="110"/>
      <c r="AX148" s="51" t="e">
        <f>(#REF!+#REF!+U148+Y148+AC148+AG148+AK148+AO148+AS148+AW148)*100/(#REF!+#REF!+T148+X148+AB148+AF148+AJ148+AN148+AR148+AV148)</f>
        <v>#REF!</v>
      </c>
      <c r="AY148" s="110"/>
      <c r="AZ148" s="110"/>
      <c r="BA148" s="110"/>
      <c r="BB148" s="51" t="e">
        <f>(#REF!+#REF!+U148+Y148+AC148+AG148+AK148+AO148+AS148+AW148+BA148)*100/(#REF!+#REF!+T148+X148+AB148+AF148+AJ148+AN148+AR148+AV148+AZ148)</f>
        <v>#REF!</v>
      </c>
      <c r="BC148" s="124"/>
      <c r="BD148" s="124"/>
      <c r="BE148" s="124"/>
      <c r="BF148" s="51" t="e">
        <f>(#REF!+#REF!+U148+Y148+AC148+AG148+AK148+AO148+AS148+AW148+BA148+BE148)*100/(#REF!+#REF!+T148+X148+AB148+AF148+AJ148+AN148+AR148+AV148+AZ148+BD148)</f>
        <v>#REF!</v>
      </c>
      <c r="BG148" s="16" t="e">
        <f>#REF!+#REF!+T148+X148+AB148+AF148</f>
        <v>#REF!</v>
      </c>
      <c r="BH148" s="16" t="e">
        <f>#REF!+#REF!+U148+Y148+AC148+AG148</f>
        <v>#REF!</v>
      </c>
    </row>
    <row r="149" spans="1:60" ht="48">
      <c r="A149" s="339"/>
      <c r="B149" s="339"/>
      <c r="C149" s="212" t="s">
        <v>104</v>
      </c>
      <c r="D149" s="162" t="s">
        <v>249</v>
      </c>
      <c r="E149" s="162" t="s">
        <v>394</v>
      </c>
      <c r="F149" s="33" t="s">
        <v>601</v>
      </c>
      <c r="G149" s="95">
        <v>10</v>
      </c>
      <c r="H149" s="76">
        <f t="shared" si="59"/>
        <v>148.10000000000002</v>
      </c>
      <c r="I149" s="143">
        <v>145.8</v>
      </c>
      <c r="J149" s="143">
        <v>2.3</v>
      </c>
      <c r="K149" s="143">
        <v>0</v>
      </c>
      <c r="L149" s="143">
        <f t="shared" si="62"/>
        <v>148.10000000000002</v>
      </c>
      <c r="M149" s="191">
        <f t="shared" si="60"/>
        <v>90.3</v>
      </c>
      <c r="N149" s="193">
        <v>89</v>
      </c>
      <c r="O149" s="328">
        <v>1.3</v>
      </c>
      <c r="P149" s="328">
        <v>0</v>
      </c>
      <c r="Q149" s="193">
        <f t="shared" si="61"/>
        <v>90.3</v>
      </c>
      <c r="R149" s="297">
        <v>8</v>
      </c>
      <c r="S149" s="31"/>
      <c r="T149" s="19"/>
      <c r="U149" s="19"/>
      <c r="V149" s="51" t="e">
        <f>(#REF!+#REF!+U149)*100/(#REF!+#REF!+T149)</f>
        <v>#REF!</v>
      </c>
      <c r="W149" s="54"/>
      <c r="X149" s="19"/>
      <c r="Y149" s="19"/>
      <c r="Z149" s="51" t="e">
        <f>(#REF!+#REF!+U149+Y149)*100/(#REF!+#REF!+T149+X149)</f>
        <v>#REF!</v>
      </c>
      <c r="AA149" s="94"/>
      <c r="AB149" s="19"/>
      <c r="AC149" s="94"/>
      <c r="AD149" s="51" t="e">
        <f>(#REF!+#REF!+U149+Y149+AC149)*100/(#REF!+#REF!+T149+X149+AB149)</f>
        <v>#REF!</v>
      </c>
      <c r="AE149" s="94"/>
      <c r="AF149" s="94"/>
      <c r="AG149" s="94"/>
      <c r="AH149" s="51" t="e">
        <f>(#REF!+#REF!+U149+Y149+AC149+AG149)*100/(#REF!+#REF!+T149+X149+AB149+AF149)</f>
        <v>#REF!</v>
      </c>
      <c r="AI149" s="94"/>
      <c r="AJ149" s="19"/>
      <c r="AK149" s="19"/>
      <c r="AL149" s="19" t="e">
        <f>(#REF!+#REF!+U149+Y149+AC149+AG149+AK149)*100/(#REF!+#REF!+T149+X149+AB149+AF149+AJ149)</f>
        <v>#REF!</v>
      </c>
      <c r="AM149" s="104"/>
      <c r="AN149" s="103"/>
      <c r="AO149" s="104"/>
      <c r="AP149" s="19" t="e">
        <f>(#REF!+#REF!+U149+Y149+AC149+AG149+AK149+AO149)*100/(#REF!+#REF!+T149+X149+AB149+AF149+AJ149+AN149)</f>
        <v>#REF!</v>
      </c>
      <c r="AQ149" s="48"/>
      <c r="AR149" s="108"/>
      <c r="AS149" s="108"/>
      <c r="AT149" s="51" t="e">
        <f>(#REF!+#REF!+U149+Y149+AC149+AG149+AK149+AO149+AS149)*100/(#REF!+#REF!+T149+X149+AB149+AF149+AJ149+AN149+AR149)</f>
        <v>#REF!</v>
      </c>
      <c r="AU149" s="110"/>
      <c r="AV149" s="110"/>
      <c r="AW149" s="110"/>
      <c r="AX149" s="51" t="e">
        <f>(#REF!+#REF!+U149+Y149+AC149+AG149+AK149+AO149+AS149+AW149)*100/(#REF!+#REF!+T149+X149+AB149+AF149+AJ149+AN149+AR149+AV149)</f>
        <v>#REF!</v>
      </c>
      <c r="AY149" s="110"/>
      <c r="AZ149" s="110"/>
      <c r="BA149" s="110"/>
      <c r="BB149" s="51" t="e">
        <f>(#REF!+#REF!+U149+Y149+AC149+AG149+AK149+AO149+AS149+AW149+BA149)*100/(#REF!+#REF!+T149+X149+AB149+AF149+AJ149+AN149+AR149+AV149+AZ149)</f>
        <v>#REF!</v>
      </c>
      <c r="BC149" s="124"/>
      <c r="BD149" s="124"/>
      <c r="BE149" s="124"/>
      <c r="BF149" s="51" t="e">
        <f>(#REF!+#REF!+U149+Y149+AC149+AG149+AK149+AO149+AS149+AW149+BA149+BE149)*100/(#REF!+#REF!+T149+X149+AB149+AF149+AJ149+AN149+AR149+AV149+AZ149+BD149)</f>
        <v>#REF!</v>
      </c>
      <c r="BG149" s="16" t="e">
        <f>#REF!+#REF!+T149+X149+AB149+AF149</f>
        <v>#REF!</v>
      </c>
      <c r="BH149" s="16" t="e">
        <f>#REF!+#REF!+U149+Y149+AC149+AG149</f>
        <v>#REF!</v>
      </c>
    </row>
    <row r="150" spans="1:60" ht="24">
      <c r="A150" s="339"/>
      <c r="B150" s="339"/>
      <c r="C150" s="212" t="s">
        <v>105</v>
      </c>
      <c r="D150" s="162" t="s">
        <v>250</v>
      </c>
      <c r="E150" s="162" t="s">
        <v>434</v>
      </c>
      <c r="F150" s="33" t="s">
        <v>602</v>
      </c>
      <c r="G150" s="95" t="s">
        <v>677</v>
      </c>
      <c r="H150" s="76">
        <f t="shared" si="59"/>
        <v>96198.7</v>
      </c>
      <c r="I150" s="143">
        <v>93944</v>
      </c>
      <c r="J150" s="143">
        <v>2254.7</v>
      </c>
      <c r="K150" s="143">
        <v>0</v>
      </c>
      <c r="L150" s="143">
        <f t="shared" si="62"/>
        <v>96198.7</v>
      </c>
      <c r="M150" s="191">
        <f t="shared" si="60"/>
        <v>1281</v>
      </c>
      <c r="N150" s="193">
        <v>1251.9</v>
      </c>
      <c r="O150" s="328">
        <v>29.1</v>
      </c>
      <c r="P150" s="328">
        <v>0</v>
      </c>
      <c r="Q150" s="193">
        <f t="shared" si="61"/>
        <v>1281</v>
      </c>
      <c r="R150" s="45">
        <v>189</v>
      </c>
      <c r="S150" s="31"/>
      <c r="T150" s="19"/>
      <c r="U150" s="19"/>
      <c r="V150" s="51" t="e">
        <f>(#REF!+#REF!+U150)*100/(#REF!+#REF!+T150)</f>
        <v>#REF!</v>
      </c>
      <c r="W150" s="54"/>
      <c r="X150" s="19"/>
      <c r="Y150" s="19"/>
      <c r="Z150" s="51" t="e">
        <f>(#REF!+#REF!+U150+Y150)*100/(#REF!+#REF!+T150+X150)</f>
        <v>#REF!</v>
      </c>
      <c r="AA150" s="94"/>
      <c r="AB150" s="19"/>
      <c r="AC150" s="94"/>
      <c r="AD150" s="51" t="e">
        <f>(#REF!+#REF!+U150+Y150+AC150)*100/(#REF!+#REF!+T150+X150+AB150)</f>
        <v>#REF!</v>
      </c>
      <c r="AE150" s="94"/>
      <c r="AF150" s="94"/>
      <c r="AG150" s="94"/>
      <c r="AH150" s="51" t="e">
        <f>(#REF!+#REF!+U150+Y150+AC150+AG150)*100/(#REF!+#REF!+T150+X150+AB150+AF150)</f>
        <v>#REF!</v>
      </c>
      <c r="AI150" s="94"/>
      <c r="AJ150" s="19"/>
      <c r="AK150" s="19"/>
      <c r="AL150" s="19" t="e">
        <f>(#REF!+#REF!+U150+Y150+AC150+AG150+AK150)*100/(#REF!+#REF!+T150+X150+AB150+AF150+AJ150)</f>
        <v>#REF!</v>
      </c>
      <c r="AM150" s="104"/>
      <c r="AN150" s="103"/>
      <c r="AO150" s="104"/>
      <c r="AP150" s="19" t="e">
        <f>(#REF!+#REF!+U150+Y150+AC150+AG150+AK150+AO150)*100/(#REF!+#REF!+T150+X150+AB150+AF150+AJ150+AN150)</f>
        <v>#REF!</v>
      </c>
      <c r="AQ150" s="48"/>
      <c r="AR150" s="108"/>
      <c r="AS150" s="108"/>
      <c r="AT150" s="51" t="e">
        <f>(#REF!+#REF!+U150+Y150+AC150+AG150+AK150+AO150+AS150)*100/(#REF!+#REF!+T150+X150+AB150+AF150+AJ150+AN150+AR150)</f>
        <v>#REF!</v>
      </c>
      <c r="AU150" s="110"/>
      <c r="AV150" s="110"/>
      <c r="AW150" s="110"/>
      <c r="AX150" s="51" t="e">
        <f>(#REF!+#REF!+U150+Y150+AC150+AG150+AK150+AO150+AS150+AW150)*100/(#REF!+#REF!+T150+X150+AB150+AF150+AJ150+AN150+AR150+AV150)</f>
        <v>#REF!</v>
      </c>
      <c r="AY150" s="110"/>
      <c r="AZ150" s="110"/>
      <c r="BA150" s="110"/>
      <c r="BB150" s="51" t="e">
        <f>(#REF!+#REF!+U150+Y150+AC150+AG150+AK150+AO150+AS150+AW150+BA150)*100/(#REF!+#REF!+T150+X150+AB150+AF150+AJ150+AN150+AR150+AV150+AZ150)</f>
        <v>#REF!</v>
      </c>
      <c r="BC150" s="124"/>
      <c r="BD150" s="124"/>
      <c r="BE150" s="124"/>
      <c r="BF150" s="51" t="e">
        <f>(#REF!+#REF!+U150+Y150+AC150+AG150+AK150+AO150+AS150+AW150+BA150+BE150)*100/(#REF!+#REF!+T150+X150+AB150+AF150+AJ150+AN150+AR150+AV150+AZ150+BD150)</f>
        <v>#REF!</v>
      </c>
      <c r="BG150" s="16" t="e">
        <f>#REF!+#REF!+T150+X150+AB150+AF150</f>
        <v>#REF!</v>
      </c>
      <c r="BH150" s="16" t="e">
        <f>#REF!+#REF!+U150+Y150+AC150+AG150</f>
        <v>#REF!</v>
      </c>
    </row>
    <row r="151" spans="1:60" ht="36">
      <c r="A151" s="339"/>
      <c r="B151" s="339"/>
      <c r="C151" s="212" t="s">
        <v>106</v>
      </c>
      <c r="D151" s="162" t="s">
        <v>251</v>
      </c>
      <c r="E151" s="162" t="s">
        <v>417</v>
      </c>
      <c r="F151" s="33">
        <v>1.354</v>
      </c>
      <c r="G151" s="95">
        <v>1</v>
      </c>
      <c r="H151" s="76">
        <f t="shared" si="59"/>
        <v>16.5</v>
      </c>
      <c r="I151" s="143">
        <v>16.3</v>
      </c>
      <c r="J151" s="143">
        <v>0.2</v>
      </c>
      <c r="K151" s="143">
        <v>0</v>
      </c>
      <c r="L151" s="143">
        <f t="shared" si="62"/>
        <v>16.5</v>
      </c>
      <c r="M151" s="191">
        <f t="shared" si="60"/>
        <v>11</v>
      </c>
      <c r="N151" s="193">
        <v>10.9</v>
      </c>
      <c r="O151" s="328">
        <v>0.1</v>
      </c>
      <c r="P151" s="328">
        <v>0</v>
      </c>
      <c r="Q151" s="193">
        <f t="shared" si="61"/>
        <v>11</v>
      </c>
      <c r="R151" s="297">
        <v>1</v>
      </c>
      <c r="S151" s="31"/>
      <c r="T151" s="19"/>
      <c r="U151" s="19"/>
      <c r="V151" s="51" t="e">
        <f>(#REF!+#REF!+U151)*100/(#REF!+#REF!+T151)</f>
        <v>#REF!</v>
      </c>
      <c r="W151" s="54"/>
      <c r="X151" s="19"/>
      <c r="Y151" s="19"/>
      <c r="Z151" s="51" t="e">
        <f>(#REF!+#REF!+U151+Y151)*100/(#REF!+#REF!+T151+X151)</f>
        <v>#REF!</v>
      </c>
      <c r="AA151" s="94"/>
      <c r="AB151" s="19"/>
      <c r="AC151" s="94"/>
      <c r="AD151" s="51" t="e">
        <f>(#REF!+#REF!+U151+Y151+AC151)*100/(#REF!+#REF!+T151+X151+AB151)</f>
        <v>#REF!</v>
      </c>
      <c r="AE151" s="94"/>
      <c r="AF151" s="94"/>
      <c r="AG151" s="94"/>
      <c r="AH151" s="51" t="e">
        <f>(#REF!+#REF!+U151+Y151+AC151+AG151)*100/(#REF!+#REF!+T151+X151+AB151+AF151)</f>
        <v>#REF!</v>
      </c>
      <c r="AI151" s="94"/>
      <c r="AJ151" s="19"/>
      <c r="AK151" s="19"/>
      <c r="AL151" s="19" t="e">
        <f>(#REF!+#REF!+U151+Y151+AC151+AG151+AK151)*100/(#REF!+#REF!+T151+X151+AB151+AF151+AJ151)</f>
        <v>#REF!</v>
      </c>
      <c r="AM151" s="104"/>
      <c r="AN151" s="103"/>
      <c r="AO151" s="104"/>
      <c r="AP151" s="19" t="e">
        <f>(#REF!+#REF!+U151+Y151+AC151+AG151+AK151+AO151)*100/(#REF!+#REF!+T151+X151+AB151+AF151+AJ151+AN151)</f>
        <v>#REF!</v>
      </c>
      <c r="AQ151" s="48"/>
      <c r="AR151" s="108"/>
      <c r="AS151" s="108"/>
      <c r="AT151" s="51" t="e">
        <f>(#REF!+#REF!+U151+Y151+AC151+AG151+AK151+AO151+AS151)*100/(#REF!+#REF!+T151+X151+AB151+AF151+AJ151+AN151+AR151)</f>
        <v>#REF!</v>
      </c>
      <c r="AU151" s="110"/>
      <c r="AV151" s="110"/>
      <c r="AW151" s="110"/>
      <c r="AX151" s="51" t="e">
        <f>(#REF!+#REF!+U151+Y151+AC151+AG151+AK151+AO151+AS151+AW151)*100/(#REF!+#REF!+T151+X151+AB151+AF151+AJ151+AN151+AR151+AV151)</f>
        <v>#REF!</v>
      </c>
      <c r="AY151" s="110"/>
      <c r="AZ151" s="110"/>
      <c r="BA151" s="110"/>
      <c r="BB151" s="51" t="e">
        <f>(#REF!+#REF!+U151+Y151+AC151+AG151+AK151+AO151+AS151+AW151+BA151)*100/(#REF!+#REF!+T151+X151+AB151+AF151+AJ151+AN151+AR151+AV151+AZ151)</f>
        <v>#REF!</v>
      </c>
      <c r="BC151" s="124"/>
      <c r="BD151" s="124"/>
      <c r="BE151" s="124"/>
      <c r="BF151" s="51" t="e">
        <f>(#REF!+#REF!+U151+Y151+AC151+AG151+AK151+AO151+AS151+AW151+BA151+BE151)*100/(#REF!+#REF!+T151+X151+AB151+AF151+AJ151+AN151+AR151+AV151+AZ151+BD151)</f>
        <v>#REF!</v>
      </c>
      <c r="BG151" s="16" t="e">
        <f>#REF!+#REF!+T151+X151+AB151+AF151</f>
        <v>#REF!</v>
      </c>
      <c r="BH151" s="16" t="e">
        <f>#REF!+#REF!+U151+Y151+AC151+AG151</f>
        <v>#REF!</v>
      </c>
    </row>
    <row r="152" spans="1:60" ht="48">
      <c r="A152" s="339"/>
      <c r="B152" s="339"/>
      <c r="C152" s="212" t="s">
        <v>107</v>
      </c>
      <c r="D152" s="162" t="s">
        <v>252</v>
      </c>
      <c r="E152" s="162" t="s">
        <v>386</v>
      </c>
      <c r="F152" s="197">
        <v>9.464</v>
      </c>
      <c r="G152" s="95">
        <v>210</v>
      </c>
      <c r="H152" s="76">
        <f t="shared" si="59"/>
        <v>22897.9</v>
      </c>
      <c r="I152" s="143">
        <v>22344.2</v>
      </c>
      <c r="J152" s="143">
        <v>553.7</v>
      </c>
      <c r="K152" s="143">
        <v>0</v>
      </c>
      <c r="L152" s="143">
        <f t="shared" si="62"/>
        <v>22897.9</v>
      </c>
      <c r="M152" s="191">
        <f t="shared" si="60"/>
        <v>15046.099999999999</v>
      </c>
      <c r="N152" s="193">
        <v>14687.8</v>
      </c>
      <c r="O152" s="328">
        <v>358.3</v>
      </c>
      <c r="P152" s="328">
        <v>0</v>
      </c>
      <c r="Q152" s="193">
        <f t="shared" si="61"/>
        <v>15046.099999999999</v>
      </c>
      <c r="R152" s="297">
        <v>208</v>
      </c>
      <c r="S152" s="31"/>
      <c r="T152" s="19"/>
      <c r="U152" s="19"/>
      <c r="V152" s="51" t="e">
        <f>(#REF!+#REF!+U152)*100/(#REF!+#REF!+T152)</f>
        <v>#REF!</v>
      </c>
      <c r="W152" s="54"/>
      <c r="X152" s="19"/>
      <c r="Y152" s="19"/>
      <c r="Z152" s="51" t="e">
        <f>(#REF!+#REF!+U152+Y152)*100/(#REF!+#REF!+T152+X152)</f>
        <v>#REF!</v>
      </c>
      <c r="AA152" s="94"/>
      <c r="AB152" s="19"/>
      <c r="AC152" s="94"/>
      <c r="AD152" s="51" t="e">
        <f>(#REF!+#REF!+U152+Y152+AC152)*100/(#REF!+#REF!+T152+X152+AB152)</f>
        <v>#REF!</v>
      </c>
      <c r="AE152" s="94"/>
      <c r="AF152" s="94"/>
      <c r="AG152" s="94"/>
      <c r="AH152" s="51" t="e">
        <f>(#REF!+#REF!+U152+Y152+AC152+AG152)*100/(#REF!+#REF!+T152+X152+AB152+AF152)</f>
        <v>#REF!</v>
      </c>
      <c r="AI152" s="94"/>
      <c r="AJ152" s="19"/>
      <c r="AK152" s="19"/>
      <c r="AL152" s="19" t="e">
        <f>(#REF!+#REF!+U152+Y152+AC152+AG152+AK152)*100/(#REF!+#REF!+T152+X152+AB152+AF152+AJ152)</f>
        <v>#REF!</v>
      </c>
      <c r="AM152" s="104"/>
      <c r="AN152" s="103"/>
      <c r="AO152" s="104"/>
      <c r="AP152" s="19" t="e">
        <f>(#REF!+#REF!+U152+Y152+AC152+AG152+AK152+AO152)*100/(#REF!+#REF!+T152+X152+AB152+AF152+AJ152+AN152)</f>
        <v>#REF!</v>
      </c>
      <c r="AQ152" s="48"/>
      <c r="AR152" s="108"/>
      <c r="AS152" s="108"/>
      <c r="AT152" s="51" t="e">
        <f>(#REF!+#REF!+U152+Y152+AC152+AG152+AK152+AO152+AS152)*100/(#REF!+#REF!+T152+X152+AB152+AF152+AJ152+AN152+AR152)</f>
        <v>#REF!</v>
      </c>
      <c r="AU152" s="110"/>
      <c r="AV152" s="110"/>
      <c r="AW152" s="110"/>
      <c r="AX152" s="51" t="e">
        <f>(#REF!+#REF!+U152+Y152+AC152+AG152+AK152+AO152+AS152+AW152)*100/(#REF!+#REF!+T152+X152+AB152+AF152+AJ152+AN152+AR152+AV152)</f>
        <v>#REF!</v>
      </c>
      <c r="AY152" s="110"/>
      <c r="AZ152" s="110"/>
      <c r="BA152" s="110"/>
      <c r="BB152" s="51" t="e">
        <f>(#REF!+#REF!+U152+Y152+AC152+AG152+AK152+AO152+AS152+AW152+BA152)*100/(#REF!+#REF!+T152+X152+AB152+AF152+AJ152+AN152+AR152+AV152+AZ152)</f>
        <v>#REF!</v>
      </c>
      <c r="BC152" s="124"/>
      <c r="BD152" s="124"/>
      <c r="BE152" s="124"/>
      <c r="BF152" s="51" t="e">
        <f>(#REF!+#REF!+U152+Y152+AC152+AG152+AK152+AO152+AS152+AW152+BA152+BE152)*100/(#REF!+#REF!+T152+X152+AB152+AF152+AJ152+AN152+AR152+AV152+AZ152+BD152)</f>
        <v>#REF!</v>
      </c>
      <c r="BG152" s="16" t="e">
        <f>#REF!+#REF!+T152+X152+AB152+AF152</f>
        <v>#REF!</v>
      </c>
      <c r="BH152" s="16" t="e">
        <f>#REF!+#REF!+U152+Y152+AC152+AG152</f>
        <v>#REF!</v>
      </c>
    </row>
    <row r="153" spans="1:60" ht="36">
      <c r="A153" s="339"/>
      <c r="B153" s="339"/>
      <c r="C153" s="212" t="s">
        <v>108</v>
      </c>
      <c r="D153" s="162" t="s">
        <v>253</v>
      </c>
      <c r="E153" s="162" t="s">
        <v>436</v>
      </c>
      <c r="F153" s="197">
        <v>7.28</v>
      </c>
      <c r="G153" s="95">
        <v>1430</v>
      </c>
      <c r="H153" s="76">
        <f t="shared" si="59"/>
        <v>127798.09999999999</v>
      </c>
      <c r="I153" s="143">
        <v>124922.2</v>
      </c>
      <c r="J153" s="143">
        <v>2875.9</v>
      </c>
      <c r="K153" s="143">
        <v>0</v>
      </c>
      <c r="L153" s="143">
        <f t="shared" si="62"/>
        <v>127798.09999999999</v>
      </c>
      <c r="M153" s="191">
        <f t="shared" si="60"/>
        <v>85545</v>
      </c>
      <c r="N153" s="193">
        <v>83719.7</v>
      </c>
      <c r="O153" s="328">
        <v>1825.3</v>
      </c>
      <c r="P153" s="328">
        <v>0</v>
      </c>
      <c r="Q153" s="193">
        <f t="shared" si="61"/>
        <v>85545</v>
      </c>
      <c r="R153" s="297">
        <v>1475</v>
      </c>
      <c r="S153" s="31"/>
      <c r="T153" s="19"/>
      <c r="U153" s="19"/>
      <c r="V153" s="51" t="e">
        <f>(#REF!+#REF!+U153)*100/(#REF!+#REF!+T153)</f>
        <v>#REF!</v>
      </c>
      <c r="W153" s="54"/>
      <c r="X153" s="19"/>
      <c r="Y153" s="19"/>
      <c r="Z153" s="51" t="e">
        <f>(#REF!+#REF!+U153+Y153)*100/(#REF!+#REF!+T153+X153)</f>
        <v>#REF!</v>
      </c>
      <c r="AA153" s="94"/>
      <c r="AB153" s="19"/>
      <c r="AC153" s="94"/>
      <c r="AD153" s="51" t="e">
        <f>(#REF!+#REF!+U153+Y153+AC153)*100/(#REF!+#REF!+T153+X153+AB153)</f>
        <v>#REF!</v>
      </c>
      <c r="AE153" s="94"/>
      <c r="AF153" s="94"/>
      <c r="AG153" s="94"/>
      <c r="AH153" s="51" t="e">
        <f>(#REF!+#REF!+U153+Y153+AC153+AG153)*100/(#REF!+#REF!+T153+X153+AB153+AF153)</f>
        <v>#REF!</v>
      </c>
      <c r="AI153" s="94"/>
      <c r="AJ153" s="19"/>
      <c r="AK153" s="19"/>
      <c r="AL153" s="19" t="e">
        <f>(#REF!+#REF!+U153+Y153+AC153+AG153+AK153)*100/(#REF!+#REF!+T153+X153+AB153+AF153+AJ153)</f>
        <v>#REF!</v>
      </c>
      <c r="AM153" s="104"/>
      <c r="AN153" s="103"/>
      <c r="AO153" s="104"/>
      <c r="AP153" s="19" t="e">
        <f>(#REF!+#REF!+U153+Y153+AC153+AG153+AK153+AO153)*100/(#REF!+#REF!+T153+X153+AB153+AF153+AJ153+AN153)</f>
        <v>#REF!</v>
      </c>
      <c r="AQ153" s="48"/>
      <c r="AR153" s="108"/>
      <c r="AS153" s="108"/>
      <c r="AT153" s="51" t="e">
        <f>(#REF!+#REF!+U153+Y153+AC153+AG153+AK153+AO153+AS153)*100/(#REF!+#REF!+T153+X153+AB153+AF153+AJ153+AN153+AR153)</f>
        <v>#REF!</v>
      </c>
      <c r="AU153" s="110"/>
      <c r="AV153" s="110"/>
      <c r="AW153" s="110"/>
      <c r="AX153" s="51" t="e">
        <f>(#REF!+#REF!+U153+Y153+AC153+AG153+AK153+AO153+AS153+AW153)*100/(#REF!+#REF!+T153+X153+AB153+AF153+AJ153+AN153+AR153+AV153)</f>
        <v>#REF!</v>
      </c>
      <c r="AY153" s="110"/>
      <c r="AZ153" s="110"/>
      <c r="BA153" s="110"/>
      <c r="BB153" s="51" t="e">
        <f>(#REF!+#REF!+U153+Y153+AC153+AG153+AK153+AO153+AS153+AW153+BA153)*100/(#REF!+#REF!+T153+X153+AB153+AF153+AJ153+AN153+AR153+AV153+AZ153)</f>
        <v>#REF!</v>
      </c>
      <c r="BC153" s="124"/>
      <c r="BD153" s="124"/>
      <c r="BE153" s="124"/>
      <c r="BF153" s="51" t="e">
        <f>(#REF!+#REF!+U153+Y153+AC153+AG153+AK153+AO153+AS153+AW153+BA153+BE153)*100/(#REF!+#REF!+T153+X153+AB153+AF153+AJ153+AN153+AR153+AV153+AZ153+BD153)</f>
        <v>#REF!</v>
      </c>
      <c r="BG153" s="16" t="e">
        <f>#REF!+#REF!+T153+X153+AB153+AF153</f>
        <v>#REF!</v>
      </c>
      <c r="BH153" s="16" t="e">
        <f>#REF!+#REF!+U153+Y153+AC153+AG153</f>
        <v>#REF!</v>
      </c>
    </row>
    <row r="154" spans="1:62" ht="36">
      <c r="A154" s="339"/>
      <c r="B154" s="339"/>
      <c r="C154" s="212" t="s">
        <v>109</v>
      </c>
      <c r="D154" s="162" t="s">
        <v>254</v>
      </c>
      <c r="E154" s="162" t="s">
        <v>438</v>
      </c>
      <c r="F154" s="33" t="s">
        <v>603</v>
      </c>
      <c r="G154" s="95" t="s">
        <v>604</v>
      </c>
      <c r="H154" s="76">
        <f t="shared" si="59"/>
        <v>347237.8</v>
      </c>
      <c r="I154" s="143">
        <v>341133.5</v>
      </c>
      <c r="J154" s="143">
        <v>6104.3</v>
      </c>
      <c r="K154" s="143">
        <v>0</v>
      </c>
      <c r="L154" s="143">
        <f t="shared" si="62"/>
        <v>347237.8</v>
      </c>
      <c r="M154" s="191">
        <f t="shared" si="60"/>
        <v>247448.3</v>
      </c>
      <c r="N154" s="193">
        <v>243336.5</v>
      </c>
      <c r="O154" s="328">
        <v>4111.8</v>
      </c>
      <c r="P154" s="328">
        <v>0</v>
      </c>
      <c r="Q154" s="193">
        <f t="shared" si="61"/>
        <v>247448.3</v>
      </c>
      <c r="R154" s="297" t="s">
        <v>717</v>
      </c>
      <c r="S154" s="31"/>
      <c r="T154" s="19"/>
      <c r="U154" s="19"/>
      <c r="V154" s="51" t="e">
        <f>(#REF!+#REF!+U154)*100/(#REF!+#REF!+T154)</f>
        <v>#REF!</v>
      </c>
      <c r="W154" s="54"/>
      <c r="X154" s="19"/>
      <c r="Y154" s="19"/>
      <c r="Z154" s="51" t="e">
        <f>(#REF!+#REF!+U154+Y154)*100/(#REF!+#REF!+T154+X154)</f>
        <v>#REF!</v>
      </c>
      <c r="AA154" s="94"/>
      <c r="AB154" s="19"/>
      <c r="AC154" s="94"/>
      <c r="AD154" s="51" t="e">
        <f>(#REF!+#REF!+U154+Y154+AC154)*100/(#REF!+#REF!+T154+X154+AB154)</f>
        <v>#REF!</v>
      </c>
      <c r="AE154" s="94"/>
      <c r="AF154" s="94"/>
      <c r="AG154" s="94"/>
      <c r="AH154" s="51" t="e">
        <f>(#REF!+#REF!+U154+Y154+AC154+AG154)*100/(#REF!+#REF!+T154+X154+AB154+AF154)</f>
        <v>#REF!</v>
      </c>
      <c r="AI154" s="94"/>
      <c r="AJ154" s="19"/>
      <c r="AK154" s="19"/>
      <c r="AL154" s="19" t="e">
        <f>(#REF!+#REF!+U154+Y154+AC154+AG154+AK154)*100/(#REF!+#REF!+T154+X154+AB154+AF154+AJ154)</f>
        <v>#REF!</v>
      </c>
      <c r="AM154" s="104"/>
      <c r="AN154" s="103"/>
      <c r="AO154" s="104"/>
      <c r="AP154" s="19" t="e">
        <f>(#REF!+#REF!+U154+Y154+AC154+AG154+AK154+AO154)*100/(#REF!+#REF!+T154+X154+AB154+AF154+AJ154+AN154)</f>
        <v>#REF!</v>
      </c>
      <c r="AQ154" s="48"/>
      <c r="AR154" s="108"/>
      <c r="AS154" s="108"/>
      <c r="AT154" s="51" t="e">
        <f>(#REF!+#REF!+U154+Y154+AC154+AG154+AK154+AO154+AS154)*100/(#REF!+#REF!+T154+X154+AB154+AF154+AJ154+AN154+AR154)</f>
        <v>#REF!</v>
      </c>
      <c r="AU154" s="110"/>
      <c r="AV154" s="110"/>
      <c r="AW154" s="110"/>
      <c r="AX154" s="51" t="e">
        <f>(#REF!+#REF!+U154+Y154+AC154+AG154+AK154+AO154+AS154+AW154)*100/(#REF!+#REF!+T154+X154+AB154+AF154+AJ154+AN154+AR154+AV154)</f>
        <v>#REF!</v>
      </c>
      <c r="AY154" s="110"/>
      <c r="AZ154" s="110"/>
      <c r="BA154" s="110"/>
      <c r="BB154" s="51" t="e">
        <f>(#REF!+#REF!+U154+Y154+AC154+AG154+AK154+AO154+AS154+AW154+BA154)*100/(#REF!+#REF!+T154+X154+AB154+AF154+AJ154+AN154+AR154+AV154+AZ154)</f>
        <v>#REF!</v>
      </c>
      <c r="BC154" s="124"/>
      <c r="BD154" s="124"/>
      <c r="BE154" s="124"/>
      <c r="BF154" s="51" t="e">
        <f>(#REF!+#REF!+U154+Y154+AC154+AG154+AK154+AO154+AS154+AW154+BA154+BE154)*100/(#REF!+#REF!+T154+X154+AB154+AF154+AJ154+AN154+AR154+AV154+AZ154+BD154)</f>
        <v>#REF!</v>
      </c>
      <c r="BG154" s="16" t="e">
        <f>#REF!+#REF!+T154+X154+AB154+AF154</f>
        <v>#REF!</v>
      </c>
      <c r="BH154" s="16" t="e">
        <f>#REF!+#REF!+U154+Y154+AC154+AG154</f>
        <v>#REF!</v>
      </c>
      <c r="BJ154" s="83"/>
    </row>
    <row r="155" spans="1:60" ht="60">
      <c r="A155" s="339"/>
      <c r="B155" s="339"/>
      <c r="C155" s="212" t="s">
        <v>110</v>
      </c>
      <c r="D155" s="162" t="s">
        <v>255</v>
      </c>
      <c r="E155" s="162" t="s">
        <v>382</v>
      </c>
      <c r="F155" s="33">
        <v>3.1</v>
      </c>
      <c r="G155" s="95">
        <v>47</v>
      </c>
      <c r="H155" s="76">
        <f t="shared" si="59"/>
        <v>1841.7</v>
      </c>
      <c r="I155" s="143">
        <v>1808.5</v>
      </c>
      <c r="J155" s="143">
        <v>33.2</v>
      </c>
      <c r="K155" s="143">
        <v>0</v>
      </c>
      <c r="L155" s="143">
        <f t="shared" si="62"/>
        <v>1841.7</v>
      </c>
      <c r="M155" s="191">
        <f t="shared" si="60"/>
        <v>1485.3</v>
      </c>
      <c r="N155" s="193">
        <v>1462</v>
      </c>
      <c r="O155" s="328">
        <v>23.3</v>
      </c>
      <c r="P155" s="328">
        <v>0</v>
      </c>
      <c r="Q155" s="193">
        <f t="shared" si="61"/>
        <v>1485.3</v>
      </c>
      <c r="R155" s="297">
        <v>59</v>
      </c>
      <c r="S155" s="31"/>
      <c r="T155" s="19"/>
      <c r="U155" s="19"/>
      <c r="V155" s="51" t="e">
        <f>(#REF!+#REF!+U155)*100/(#REF!+#REF!+T155)</f>
        <v>#REF!</v>
      </c>
      <c r="W155" s="54"/>
      <c r="X155" s="19"/>
      <c r="Y155" s="19"/>
      <c r="Z155" s="51" t="e">
        <f>(#REF!+#REF!+U155+Y155)*100/(#REF!+#REF!+T155+X155)</f>
        <v>#REF!</v>
      </c>
      <c r="AA155" s="94"/>
      <c r="AB155" s="19"/>
      <c r="AC155" s="94"/>
      <c r="AD155" s="51" t="e">
        <f>(#REF!+#REF!+U155+Y155+AC155)*100/(#REF!+#REF!+T155+X155+AB155)</f>
        <v>#REF!</v>
      </c>
      <c r="AE155" s="94"/>
      <c r="AF155" s="94"/>
      <c r="AG155" s="94"/>
      <c r="AH155" s="51" t="e">
        <f>(#REF!+#REF!+U155+Y155+AC155+AG155)*100/(#REF!+#REF!+T155+X155+AB155+AF155)</f>
        <v>#REF!</v>
      </c>
      <c r="AI155" s="94"/>
      <c r="AJ155" s="19"/>
      <c r="AK155" s="19"/>
      <c r="AL155" s="19" t="e">
        <f>(#REF!+#REF!+U155+Y155+AC155+AG155+AK155)*100/(#REF!+#REF!+T155+X155+AB155+AF155+AJ155)</f>
        <v>#REF!</v>
      </c>
      <c r="AM155" s="104"/>
      <c r="AN155" s="103"/>
      <c r="AO155" s="104"/>
      <c r="AP155" s="19" t="e">
        <f>(#REF!+#REF!+U155+Y155+AC155+AG155+AK155+AO155)*100/(#REF!+#REF!+T155+X155+AB155+AF155+AJ155+AN155)</f>
        <v>#REF!</v>
      </c>
      <c r="AQ155" s="48"/>
      <c r="AR155" s="108"/>
      <c r="AS155" s="108"/>
      <c r="AT155" s="51" t="e">
        <f>(#REF!+#REF!+U155+Y155+AC155+AG155+AK155+AO155+AS155)*100/(#REF!+#REF!+T155+X155+AB155+AF155+AJ155+AN155+AR155)</f>
        <v>#REF!</v>
      </c>
      <c r="AU155" s="110"/>
      <c r="AV155" s="110"/>
      <c r="AW155" s="110"/>
      <c r="AX155" s="51" t="e">
        <f>(#REF!+#REF!+U155+Y155+AC155+AG155+AK155+AO155+AS155+AW155)*100/(#REF!+#REF!+T155+X155+AB155+AF155+AJ155+AN155+AR155+AV155)</f>
        <v>#REF!</v>
      </c>
      <c r="AY155" s="110"/>
      <c r="AZ155" s="110"/>
      <c r="BA155" s="110"/>
      <c r="BB155" s="51" t="e">
        <f>(#REF!+#REF!+U155+Y155+AC155+AG155+AK155+AO155+AS155+AW155+BA155)*100/(#REF!+#REF!+T155+X155+AB155+AF155+AJ155+AN155+AR155+AV155+AZ155)</f>
        <v>#REF!</v>
      </c>
      <c r="BC155" s="124"/>
      <c r="BD155" s="124"/>
      <c r="BE155" s="124"/>
      <c r="BF155" s="51" t="e">
        <f>(#REF!+#REF!+U155+Y155+AC155+AG155+AK155+AO155+AS155+AW155+BA155+BE155)*100/(#REF!+#REF!+T155+X155+AB155+AF155+AJ155+AN155+AR155+AV155+AZ155+BD155)</f>
        <v>#REF!</v>
      </c>
      <c r="BG155" s="16" t="e">
        <f>#REF!+#REF!+T155+X155+AB155+AF155</f>
        <v>#REF!</v>
      </c>
      <c r="BH155" s="16" t="e">
        <f>#REF!+#REF!+U155+Y155+AC155+AG155</f>
        <v>#REF!</v>
      </c>
    </row>
    <row r="156" spans="1:60" ht="36">
      <c r="A156" s="339"/>
      <c r="B156" s="339"/>
      <c r="C156" s="212" t="s">
        <v>111</v>
      </c>
      <c r="D156" s="162" t="s">
        <v>256</v>
      </c>
      <c r="E156" s="162" t="s">
        <v>424</v>
      </c>
      <c r="F156" s="33">
        <v>1.5</v>
      </c>
      <c r="G156" s="13">
        <v>1</v>
      </c>
      <c r="H156" s="76">
        <f t="shared" si="59"/>
        <v>18.6</v>
      </c>
      <c r="I156" s="143">
        <v>18</v>
      </c>
      <c r="J156" s="143">
        <v>0.6</v>
      </c>
      <c r="K156" s="143">
        <v>0</v>
      </c>
      <c r="L156" s="143">
        <f t="shared" si="62"/>
        <v>18.6</v>
      </c>
      <c r="M156" s="191">
        <f t="shared" si="60"/>
        <v>12.4</v>
      </c>
      <c r="N156" s="193">
        <v>12</v>
      </c>
      <c r="O156" s="328">
        <v>0.4</v>
      </c>
      <c r="P156" s="328">
        <v>0</v>
      </c>
      <c r="Q156" s="193">
        <f t="shared" si="61"/>
        <v>12.4</v>
      </c>
      <c r="R156" s="297">
        <v>1</v>
      </c>
      <c r="S156" s="31"/>
      <c r="T156" s="19"/>
      <c r="U156" s="19"/>
      <c r="V156" s="51" t="e">
        <f>(#REF!+#REF!+U156)*100/(#REF!+#REF!+T156)</f>
        <v>#REF!</v>
      </c>
      <c r="W156" s="54"/>
      <c r="X156" s="19"/>
      <c r="Y156" s="19"/>
      <c r="Z156" s="51" t="e">
        <f>(#REF!+#REF!+U156+Y156)*100/(#REF!+#REF!+T156+X156)</f>
        <v>#REF!</v>
      </c>
      <c r="AA156" s="94"/>
      <c r="AB156" s="19"/>
      <c r="AC156" s="94"/>
      <c r="AD156" s="51" t="e">
        <f>(#REF!+#REF!+U156+Y156+AC156)*100/(#REF!+#REF!+T156+X156+AB156)</f>
        <v>#REF!</v>
      </c>
      <c r="AE156" s="94"/>
      <c r="AF156" s="94"/>
      <c r="AG156" s="94"/>
      <c r="AH156" s="51" t="e">
        <f>(#REF!+#REF!+U156+Y156+AC156+AG156)*100/(#REF!+#REF!+T156+X156+AB156+AF156)</f>
        <v>#REF!</v>
      </c>
      <c r="AI156" s="94"/>
      <c r="AJ156" s="19"/>
      <c r="AK156" s="19"/>
      <c r="AL156" s="19" t="e">
        <f>(#REF!+#REF!+U156+Y156+AC156+AG156+AK156)*100/(#REF!+#REF!+T156+X156+AB156+AF156+AJ156)</f>
        <v>#REF!</v>
      </c>
      <c r="AM156" s="104"/>
      <c r="AN156" s="103"/>
      <c r="AO156" s="104"/>
      <c r="AP156" s="19" t="e">
        <f>(#REF!+#REF!+U156+Y156+AC156+AG156+AK156+AO156)*100/(#REF!+#REF!+T156+X156+AB156+AF156+AJ156+AN156)</f>
        <v>#REF!</v>
      </c>
      <c r="AQ156" s="48"/>
      <c r="AR156" s="108"/>
      <c r="AS156" s="108"/>
      <c r="AT156" s="51" t="e">
        <f>(#REF!+#REF!+U156+Y156+AC156+AG156+AK156+AO156+AS156)*100/(#REF!+#REF!+T156+X156+AB156+AF156+AJ156+AN156+AR156)</f>
        <v>#REF!</v>
      </c>
      <c r="AU156" s="110"/>
      <c r="AV156" s="110"/>
      <c r="AW156" s="110"/>
      <c r="AX156" s="51" t="e">
        <f>(#REF!+#REF!+U156+Y156+AC156+AG156+AK156+AO156+AS156+AW156)*100/(#REF!+#REF!+T156+X156+AB156+AF156+AJ156+AN156+AR156+AV156)</f>
        <v>#REF!</v>
      </c>
      <c r="AY156" s="110"/>
      <c r="AZ156" s="110"/>
      <c r="BA156" s="110"/>
      <c r="BB156" s="51" t="e">
        <f>(#REF!+#REF!+U156+Y156+AC156+AG156+AK156+AO156+AS156+AW156+BA156)*100/(#REF!+#REF!+T156+X156+AB156+AF156+AJ156+AN156+AR156+AV156+AZ156)</f>
        <v>#REF!</v>
      </c>
      <c r="BC156" s="124"/>
      <c r="BD156" s="124"/>
      <c r="BE156" s="124"/>
      <c r="BF156" s="51" t="e">
        <f>(#REF!+#REF!+U156+Y156+AC156+AG156+AK156+AO156+AS156+AW156+BA156+BE156)*100/(#REF!+#REF!+T156+X156+AB156+AF156+AJ156+AN156+AR156+AV156+AZ156+BD156)</f>
        <v>#REF!</v>
      </c>
      <c r="BG156" s="16" t="e">
        <f>#REF!+#REF!+T156+X156+AB156+AF156</f>
        <v>#REF!</v>
      </c>
      <c r="BH156" s="16" t="e">
        <f>#REF!+#REF!+U156+Y156+AC156+AG156</f>
        <v>#REF!</v>
      </c>
    </row>
    <row r="157" spans="1:60" ht="36">
      <c r="A157" s="339"/>
      <c r="B157" s="339"/>
      <c r="C157" s="212" t="s">
        <v>112</v>
      </c>
      <c r="D157" s="162" t="s">
        <v>258</v>
      </c>
      <c r="E157" s="162" t="s">
        <v>383</v>
      </c>
      <c r="F157" s="33">
        <v>70</v>
      </c>
      <c r="G157" s="13">
        <v>6</v>
      </c>
      <c r="H157" s="76">
        <f t="shared" si="59"/>
        <v>611.2</v>
      </c>
      <c r="I157" s="143">
        <v>600</v>
      </c>
      <c r="J157" s="143">
        <v>11.2</v>
      </c>
      <c r="K157" s="143">
        <v>0</v>
      </c>
      <c r="L157" s="143">
        <f t="shared" si="62"/>
        <v>611.2</v>
      </c>
      <c r="M157" s="191">
        <f t="shared" si="60"/>
        <v>611.2</v>
      </c>
      <c r="N157" s="193">
        <v>600</v>
      </c>
      <c r="O157" s="328">
        <v>11.2</v>
      </c>
      <c r="P157" s="328">
        <v>0</v>
      </c>
      <c r="Q157" s="193">
        <f t="shared" si="61"/>
        <v>611.2</v>
      </c>
      <c r="R157" s="45">
        <v>4</v>
      </c>
      <c r="S157" s="31"/>
      <c r="T157" s="19"/>
      <c r="U157" s="19"/>
      <c r="V157" s="51" t="e">
        <f>(#REF!+#REF!+U157)*100/(#REF!+#REF!+T157)</f>
        <v>#REF!</v>
      </c>
      <c r="W157" s="54"/>
      <c r="X157" s="19"/>
      <c r="Y157" s="19"/>
      <c r="Z157" s="51" t="e">
        <f>(#REF!+#REF!+U157+Y157)*100/(#REF!+#REF!+T157+X157)</f>
        <v>#REF!</v>
      </c>
      <c r="AA157" s="94"/>
      <c r="AB157" s="19"/>
      <c r="AC157" s="94"/>
      <c r="AD157" s="51" t="e">
        <f>(#REF!+#REF!+U157+Y157+AC157)*100/(#REF!+#REF!+T157+X157+AB157)</f>
        <v>#REF!</v>
      </c>
      <c r="AE157" s="94"/>
      <c r="AF157" s="94"/>
      <c r="AG157" s="94"/>
      <c r="AH157" s="51" t="e">
        <f>(#REF!+#REF!+U157+Y157+AC157+AG157)*100/(#REF!+#REF!+T157+X157+AB157+AF157)</f>
        <v>#REF!</v>
      </c>
      <c r="AI157" s="94"/>
      <c r="AJ157" s="19"/>
      <c r="AK157" s="19"/>
      <c r="AL157" s="19" t="e">
        <f>(#REF!+#REF!+U157+Y157+AC157+AG157+AK157)*100/(#REF!+#REF!+T157+X157+AB157+AF157+AJ157)</f>
        <v>#REF!</v>
      </c>
      <c r="AM157" s="104"/>
      <c r="AN157" s="103"/>
      <c r="AO157" s="104"/>
      <c r="AP157" s="19" t="e">
        <f>(#REF!+#REF!+U157+Y157+AC157+AG157+AK157+AO157)*100/(#REF!+#REF!+T157+X157+AB157+AF157+AJ157+AN157)</f>
        <v>#REF!</v>
      </c>
      <c r="AQ157" s="48"/>
      <c r="AR157" s="108"/>
      <c r="AS157" s="108"/>
      <c r="AT157" s="51" t="e">
        <f>(#REF!+#REF!+U157+Y157+AC157+AG157+AK157+AO157+AS157)*100/(#REF!+#REF!+T157+X157+AB157+AF157+AJ157+AN157+AR157)</f>
        <v>#REF!</v>
      </c>
      <c r="AU157" s="54"/>
      <c r="AV157" s="54"/>
      <c r="AW157" s="54"/>
      <c r="AX157" s="51" t="e">
        <f>(#REF!+#REF!+U157+Y157+AC157+AG157+AK157+AO157+AS157+AW157)*100/(#REF!+#REF!+T157+X157+AB157+AF157+AJ157+AN157+AR157+AV157)</f>
        <v>#REF!</v>
      </c>
      <c r="AY157" s="110"/>
      <c r="AZ157" s="110"/>
      <c r="BA157" s="110"/>
      <c r="BB157" s="51" t="e">
        <f>(#REF!+#REF!+U157+Y157+AC157+AG157+AK157+AO157+AS157+AW157+BA157)*100/(#REF!+#REF!+T157+X157+AB157+AF157+AJ157+AN157+AR157+AV157+AZ157)</f>
        <v>#REF!</v>
      </c>
      <c r="BC157" s="124"/>
      <c r="BD157" s="124"/>
      <c r="BE157" s="124"/>
      <c r="BF157" s="51" t="e">
        <f>(#REF!+#REF!+U157+Y157+AC157+AG157+AK157+AO157+AS157+AW157+BA157+BE157)*100/(#REF!+#REF!+T157+X157+AB157+AF157+AJ157+AN157+AR157+AV157+AZ157+BD157)</f>
        <v>#REF!</v>
      </c>
      <c r="BG157" s="16" t="e">
        <f>#REF!+#REF!+T157+X157+AB157+AF157</f>
        <v>#REF!</v>
      </c>
      <c r="BH157" s="16" t="e">
        <f>#REF!+#REF!+U157+Y157+AC157+AG157</f>
        <v>#REF!</v>
      </c>
    </row>
    <row r="158" spans="1:60" ht="36">
      <c r="A158" s="339"/>
      <c r="B158" s="339"/>
      <c r="C158" s="212" t="s">
        <v>113</v>
      </c>
      <c r="D158" s="162" t="s">
        <v>259</v>
      </c>
      <c r="E158" s="162" t="s">
        <v>384</v>
      </c>
      <c r="F158" s="33">
        <v>35</v>
      </c>
      <c r="G158" s="13">
        <v>6</v>
      </c>
      <c r="H158" s="76">
        <f t="shared" si="59"/>
        <v>1858</v>
      </c>
      <c r="I158" s="143">
        <v>1795</v>
      </c>
      <c r="J158" s="143">
        <v>63</v>
      </c>
      <c r="K158" s="143">
        <v>0</v>
      </c>
      <c r="L158" s="143">
        <f t="shared" si="62"/>
        <v>1858</v>
      </c>
      <c r="M158" s="191">
        <f t="shared" si="60"/>
        <v>1262.9</v>
      </c>
      <c r="N158" s="193">
        <v>1235</v>
      </c>
      <c r="O158" s="328">
        <v>27.9</v>
      </c>
      <c r="P158" s="328">
        <v>0</v>
      </c>
      <c r="Q158" s="193">
        <f t="shared" si="61"/>
        <v>1262.9</v>
      </c>
      <c r="R158" s="297">
        <v>4</v>
      </c>
      <c r="S158" s="31"/>
      <c r="T158" s="19"/>
      <c r="U158" s="19"/>
      <c r="V158" s="51" t="e">
        <f>(#REF!+#REF!+U158)*100/(#REF!+#REF!+T158)</f>
        <v>#REF!</v>
      </c>
      <c r="W158" s="54"/>
      <c r="X158" s="19"/>
      <c r="Y158" s="19"/>
      <c r="Z158" s="51" t="e">
        <f>(#REF!+#REF!+U158+Y158)*100/(#REF!+#REF!+T158+X158)</f>
        <v>#REF!</v>
      </c>
      <c r="AA158" s="94"/>
      <c r="AB158" s="19"/>
      <c r="AC158" s="94"/>
      <c r="AD158" s="51" t="e">
        <f>(#REF!+#REF!+U158+Y158+AC158)*100/(#REF!+#REF!+T158+X158+AB158)</f>
        <v>#REF!</v>
      </c>
      <c r="AE158" s="94"/>
      <c r="AF158" s="94"/>
      <c r="AG158" s="94"/>
      <c r="AH158" s="51" t="e">
        <f>(#REF!+#REF!+U158+Y158+AC158+AG158)*100/(#REF!+#REF!+T158+X158+AB158+AF158)</f>
        <v>#REF!</v>
      </c>
      <c r="AI158" s="94"/>
      <c r="AJ158" s="19"/>
      <c r="AK158" s="19"/>
      <c r="AL158" s="19" t="e">
        <f>(#REF!+#REF!+U158+Y158+AC158+AG158+AK158)*100/(#REF!+#REF!+T158+X158+AB158+AF158+AJ158)</f>
        <v>#REF!</v>
      </c>
      <c r="AM158" s="104"/>
      <c r="AN158" s="103"/>
      <c r="AO158" s="104"/>
      <c r="AP158" s="19" t="e">
        <f>(#REF!+#REF!+U158+Y158+AC158+AG158+AK158+AO158)*100/(#REF!+#REF!+T158+X158+AB158+AF158+AJ158+AN158)</f>
        <v>#REF!</v>
      </c>
      <c r="AQ158" s="48"/>
      <c r="AR158" s="108"/>
      <c r="AS158" s="108"/>
      <c r="AT158" s="51" t="e">
        <f>(#REF!+#REF!+U158+Y158+AC158+AG158+AK158+AO158+AS158)*100/(#REF!+#REF!+T158+X158+AB158+AF158+AJ158+AN158+AR158)</f>
        <v>#REF!</v>
      </c>
      <c r="AU158" s="110"/>
      <c r="AV158" s="110"/>
      <c r="AW158" s="110"/>
      <c r="AX158" s="51" t="e">
        <f>(#REF!+#REF!+U158+Y158+AC158+AG158+AK158+AO158+AS158+AW158)*100/(#REF!+#REF!+T158+X158+AB158+AF158+AJ158+AN158+AR158+AV158)</f>
        <v>#REF!</v>
      </c>
      <c r="AY158" s="110"/>
      <c r="AZ158" s="110"/>
      <c r="BA158" s="110"/>
      <c r="BB158" s="51" t="e">
        <f>(#REF!+#REF!+U158+Y158+AC158+AG158+AK158+AO158+AS158+AW158+BA158)*100/(#REF!+#REF!+T158+X158+AB158+AF158+AJ158+AN158+AR158+AV158+AZ158)</f>
        <v>#REF!</v>
      </c>
      <c r="BC158" s="124"/>
      <c r="BD158" s="124"/>
      <c r="BE158" s="124"/>
      <c r="BF158" s="51" t="e">
        <f>(#REF!+#REF!+U158+Y158+AC158+AG158+AK158+AO158+AS158+AW158+BA158+BE158)*100/(#REF!+#REF!+T158+X158+AB158+AF158+AJ158+AN158+AR158+AV158+AZ158+BD158)</f>
        <v>#REF!</v>
      </c>
      <c r="BG158" s="16" t="e">
        <f>#REF!+#REF!+T158+X158+AB158+AF158</f>
        <v>#REF!</v>
      </c>
      <c r="BH158" s="16" t="e">
        <f>#REF!+#REF!+U158+Y158+AC158+AG158</f>
        <v>#REF!</v>
      </c>
    </row>
    <row r="159" spans="1:60" ht="36">
      <c r="A159" s="339"/>
      <c r="B159" s="339"/>
      <c r="C159" s="212" t="s">
        <v>114</v>
      </c>
      <c r="D159" s="162" t="s">
        <v>260</v>
      </c>
      <c r="E159" s="162" t="s">
        <v>395</v>
      </c>
      <c r="F159" s="33">
        <v>62.4</v>
      </c>
      <c r="G159" s="13">
        <v>5</v>
      </c>
      <c r="H159" s="76">
        <f t="shared" si="59"/>
        <v>315.7</v>
      </c>
      <c r="I159" s="143">
        <v>312</v>
      </c>
      <c r="J159" s="143">
        <v>3.7</v>
      </c>
      <c r="K159" s="143">
        <v>0</v>
      </c>
      <c r="L159" s="143">
        <f t="shared" si="62"/>
        <v>315.7</v>
      </c>
      <c r="M159" s="191">
        <f t="shared" si="60"/>
        <v>120.5</v>
      </c>
      <c r="N159" s="193">
        <v>119.1</v>
      </c>
      <c r="O159" s="328">
        <v>1.4</v>
      </c>
      <c r="P159" s="328">
        <v>0</v>
      </c>
      <c r="Q159" s="193">
        <f t="shared" si="61"/>
        <v>120.5</v>
      </c>
      <c r="R159" s="45">
        <v>2</v>
      </c>
      <c r="S159" s="31"/>
      <c r="T159" s="19"/>
      <c r="U159" s="19"/>
      <c r="V159" s="51" t="e">
        <f>(#REF!+#REF!+U159)*100/(#REF!+#REF!+T159)</f>
        <v>#REF!</v>
      </c>
      <c r="W159" s="54"/>
      <c r="X159" s="19"/>
      <c r="Y159" s="19"/>
      <c r="Z159" s="51" t="e">
        <f>(#REF!+#REF!+U159+Y159)*100/(#REF!+#REF!+T159+X159)</f>
        <v>#REF!</v>
      </c>
      <c r="AA159" s="94"/>
      <c r="AB159" s="19"/>
      <c r="AC159" s="94"/>
      <c r="AD159" s="51" t="e">
        <f>(#REF!+#REF!+U159+Y159+AC159)*100/(#REF!+#REF!+T159+X159+AB159)</f>
        <v>#REF!</v>
      </c>
      <c r="AE159" s="94"/>
      <c r="AF159" s="94"/>
      <c r="AG159" s="94"/>
      <c r="AH159" s="51" t="e">
        <f>(#REF!+#REF!+U159+Y159+AC159+AG159)*100/(#REF!+#REF!+T159+X159+AB159+AF159)</f>
        <v>#REF!</v>
      </c>
      <c r="AI159" s="94"/>
      <c r="AJ159" s="19"/>
      <c r="AK159" s="19"/>
      <c r="AL159" s="19" t="e">
        <f>(#REF!+#REF!+U159+Y159+AC159+AG159+AK159)*100/(#REF!+#REF!+T159+X159+AB159+AF159+AJ159)</f>
        <v>#REF!</v>
      </c>
      <c r="AM159" s="104"/>
      <c r="AN159" s="103"/>
      <c r="AO159" s="104"/>
      <c r="AP159" s="19" t="e">
        <f>(#REF!+#REF!+U159+Y159+AC159+AG159+AK159+AO159)*100/(#REF!+#REF!+T159+X159+AB159+AF159+AJ159+AN159)</f>
        <v>#REF!</v>
      </c>
      <c r="AQ159" s="48"/>
      <c r="AR159" s="108"/>
      <c r="AS159" s="108"/>
      <c r="AT159" s="51" t="e">
        <f>(#REF!+#REF!+U159+Y159+AC159+AG159+AK159+AO159+AS159)*100/(#REF!+#REF!+T159+X159+AB159+AF159+AJ159+AN159+AR159)</f>
        <v>#REF!</v>
      </c>
      <c r="AU159" s="110"/>
      <c r="AV159" s="110"/>
      <c r="AW159" s="110"/>
      <c r="AX159" s="51" t="e">
        <f>(#REF!+#REF!+U159+Y159+AC159+AG159+AK159+AO159+AS159+AW159)*100/(#REF!+#REF!+T159+X159+AB159+AF159+AJ159+AN159+AR159+AV159)</f>
        <v>#REF!</v>
      </c>
      <c r="AY159" s="110"/>
      <c r="AZ159" s="110"/>
      <c r="BA159" s="110"/>
      <c r="BB159" s="51" t="e">
        <f>(#REF!+#REF!+U159+Y159+AC159+AG159+AK159+AO159+AS159+AW159+BA159)*100/(#REF!+#REF!+T159+X159+AB159+AF159+AJ159+AN159+AR159+AV159+AZ159)</f>
        <v>#REF!</v>
      </c>
      <c r="BC159" s="124"/>
      <c r="BD159" s="124"/>
      <c r="BE159" s="124"/>
      <c r="BF159" s="51" t="e">
        <f>(#REF!+#REF!+U159+Y159+AC159+AG159+AK159+AO159+AS159+AW159+BA159+BE159)*100/(#REF!+#REF!+T159+X159+AB159+AF159+AJ159+AN159+AR159+AV159+AZ159+BD159)</f>
        <v>#REF!</v>
      </c>
      <c r="BG159" s="16" t="e">
        <f>#REF!+#REF!+T159+X159+AB159+AF159</f>
        <v>#REF!</v>
      </c>
      <c r="BH159" s="16" t="e">
        <f>#REF!+#REF!+U159+Y159+AC159+AG159</f>
        <v>#REF!</v>
      </c>
    </row>
    <row r="160" spans="1:60" ht="36">
      <c r="A160" s="339"/>
      <c r="B160" s="339"/>
      <c r="C160" s="212" t="s">
        <v>115</v>
      </c>
      <c r="D160" s="162" t="s">
        <v>261</v>
      </c>
      <c r="E160" s="162" t="s">
        <v>396</v>
      </c>
      <c r="F160" s="33">
        <v>20.8</v>
      </c>
      <c r="G160" s="13">
        <v>6</v>
      </c>
      <c r="H160" s="76">
        <f t="shared" si="59"/>
        <v>126.3</v>
      </c>
      <c r="I160" s="143">
        <v>124.8</v>
      </c>
      <c r="J160" s="143">
        <v>1.5</v>
      </c>
      <c r="K160" s="143">
        <v>0</v>
      </c>
      <c r="L160" s="143">
        <f t="shared" si="62"/>
        <v>126.3</v>
      </c>
      <c r="M160" s="191">
        <f t="shared" si="60"/>
        <v>103.9</v>
      </c>
      <c r="N160" s="193">
        <v>102.4</v>
      </c>
      <c r="O160" s="328">
        <v>1.5</v>
      </c>
      <c r="P160" s="328">
        <v>0</v>
      </c>
      <c r="Q160" s="193">
        <f t="shared" si="61"/>
        <v>103.9</v>
      </c>
      <c r="R160" s="45">
        <v>5</v>
      </c>
      <c r="S160" s="31"/>
      <c r="T160" s="19"/>
      <c r="U160" s="19"/>
      <c r="V160" s="51" t="e">
        <f>(#REF!+#REF!+U160)*100/(#REF!+#REF!+T160)</f>
        <v>#REF!</v>
      </c>
      <c r="W160" s="54"/>
      <c r="X160" s="19"/>
      <c r="Y160" s="19"/>
      <c r="Z160" s="51" t="e">
        <f>(#REF!+#REF!+U160+Y160)*100/(#REF!+#REF!+T160+X160)</f>
        <v>#REF!</v>
      </c>
      <c r="AA160" s="94"/>
      <c r="AB160" s="19"/>
      <c r="AC160" s="94"/>
      <c r="AD160" s="51" t="e">
        <f>(#REF!+#REF!+U160+Y160+AC160)*100/(#REF!+#REF!+T160+X160+AB160)</f>
        <v>#REF!</v>
      </c>
      <c r="AE160" s="94"/>
      <c r="AF160" s="94"/>
      <c r="AG160" s="94"/>
      <c r="AH160" s="51" t="e">
        <f>(#REF!+#REF!+U160+Y160+AC160+AG160)*100/(#REF!+#REF!+T160+X160+AB160+AF160)</f>
        <v>#REF!</v>
      </c>
      <c r="AI160" s="94"/>
      <c r="AJ160" s="19"/>
      <c r="AK160" s="19"/>
      <c r="AL160" s="19" t="e">
        <f>(#REF!+#REF!+U160+Y160+AC160+AG160+AK160)*100/(#REF!+#REF!+T160+X160+AB160+AF160+AJ160)</f>
        <v>#REF!</v>
      </c>
      <c r="AM160" s="104"/>
      <c r="AN160" s="103"/>
      <c r="AO160" s="104"/>
      <c r="AP160" s="19" t="e">
        <f>(#REF!+#REF!+U160+Y160+AC160+AG160+AK160+AO160)*100/(#REF!+#REF!+T160+X160+AB160+AF160+AJ160+AN160)</f>
        <v>#REF!</v>
      </c>
      <c r="AQ160" s="48"/>
      <c r="AR160" s="108"/>
      <c r="AS160" s="108"/>
      <c r="AT160" s="51" t="e">
        <f>(#REF!+#REF!+U160+Y160+AC160+AG160+AK160+AO160+AS160)*100/(#REF!+#REF!+T160+X160+AB160+AF160+AJ160+AN160+AR160)</f>
        <v>#REF!</v>
      </c>
      <c r="AU160" s="110"/>
      <c r="AV160" s="110"/>
      <c r="AW160" s="110"/>
      <c r="AX160" s="51" t="e">
        <f>(#REF!+#REF!+U160+Y160+AC160+AG160+AK160+AO160+AS160+AW160)*100/(#REF!+#REF!+T160+X160+AB160+AF160+AJ160+AN160+AR160+AV160)</f>
        <v>#REF!</v>
      </c>
      <c r="AY160" s="110"/>
      <c r="AZ160" s="110"/>
      <c r="BA160" s="110"/>
      <c r="BB160" s="51" t="e">
        <f>(#REF!+#REF!+U160+Y160+AC160+AG160+AK160+AO160+AS160+AW160+BA160)*100/(#REF!+#REF!+T160+X160+AB160+AF160+AJ160+AN160+AR160+AV160+AZ160)</f>
        <v>#REF!</v>
      </c>
      <c r="BC160" s="124"/>
      <c r="BD160" s="124"/>
      <c r="BE160" s="124"/>
      <c r="BF160" s="51" t="e">
        <f>(#REF!+#REF!+U160+Y160+AC160+AG160+AK160+AO160+AS160+AW160+BA160+BE160)*100/(#REF!+#REF!+T160+X160+AB160+AF160+AJ160+AN160+AR160+AV160+AZ160+BD160)</f>
        <v>#REF!</v>
      </c>
      <c r="BG160" s="16" t="e">
        <f>#REF!+#REF!+T160+X160+AB160+AF160</f>
        <v>#REF!</v>
      </c>
      <c r="BH160" s="16" t="e">
        <f>#REF!+#REF!+U160+Y160+AC160+AG160</f>
        <v>#REF!</v>
      </c>
    </row>
    <row r="161" spans="1:60" ht="36">
      <c r="A161" s="339"/>
      <c r="B161" s="339"/>
      <c r="C161" s="212" t="s">
        <v>116</v>
      </c>
      <c r="D161" s="162" t="s">
        <v>262</v>
      </c>
      <c r="E161" s="162" t="s">
        <v>397</v>
      </c>
      <c r="F161" s="33">
        <v>52</v>
      </c>
      <c r="G161" s="13">
        <v>9</v>
      </c>
      <c r="H161" s="76">
        <f t="shared" si="59"/>
        <v>473.6</v>
      </c>
      <c r="I161" s="145">
        <v>468</v>
      </c>
      <c r="J161" s="145">
        <v>5.6</v>
      </c>
      <c r="K161" s="145">
        <v>0</v>
      </c>
      <c r="L161" s="143">
        <f t="shared" si="62"/>
        <v>473.6</v>
      </c>
      <c r="M161" s="191">
        <f t="shared" si="60"/>
        <v>104.6</v>
      </c>
      <c r="N161" s="193">
        <v>104</v>
      </c>
      <c r="O161" s="328">
        <v>0.6</v>
      </c>
      <c r="P161" s="328">
        <v>0</v>
      </c>
      <c r="Q161" s="193">
        <f t="shared" si="61"/>
        <v>104.6</v>
      </c>
      <c r="R161" s="45">
        <v>2</v>
      </c>
      <c r="S161" s="31"/>
      <c r="T161" s="19"/>
      <c r="U161" s="19"/>
      <c r="V161" s="51" t="e">
        <f>(#REF!+#REF!+U161)*100/(#REF!+#REF!+T161)</f>
        <v>#REF!</v>
      </c>
      <c r="W161" s="54"/>
      <c r="X161" s="19"/>
      <c r="Y161" s="19"/>
      <c r="Z161" s="51" t="e">
        <f>(#REF!+#REF!+U161+Y161)*100/(#REF!+#REF!+T161+X161)</f>
        <v>#REF!</v>
      </c>
      <c r="AA161" s="94"/>
      <c r="AB161" s="19"/>
      <c r="AC161" s="94"/>
      <c r="AD161" s="51" t="e">
        <f>(#REF!+#REF!+U161+Y161+AC161)*100/(#REF!+#REF!+T161+X161+AB161)</f>
        <v>#REF!</v>
      </c>
      <c r="AE161" s="94"/>
      <c r="AF161" s="94"/>
      <c r="AG161" s="94"/>
      <c r="AH161" s="51" t="e">
        <f>(#REF!+#REF!+U161+Y161+AC161+AG161)*100/(#REF!+#REF!+T161+X161+AB161+AF161)</f>
        <v>#REF!</v>
      </c>
      <c r="AI161" s="94"/>
      <c r="AJ161" s="19"/>
      <c r="AK161" s="19"/>
      <c r="AL161" s="19" t="e">
        <f>(#REF!+#REF!+U161+Y161+AC161+AG161+AK161)*100/(#REF!+#REF!+T161+X161+AB161+AF161+AJ161)</f>
        <v>#REF!</v>
      </c>
      <c r="AM161" s="104"/>
      <c r="AN161" s="103"/>
      <c r="AO161" s="104"/>
      <c r="AP161" s="19" t="e">
        <f>(#REF!+#REF!+U161+Y161+AC161+AG161+AK161+AO161)*100/(#REF!+#REF!+T161+X161+AB161+AF161+AJ161+AN161)</f>
        <v>#REF!</v>
      </c>
      <c r="AQ161" s="48"/>
      <c r="AR161" s="108"/>
      <c r="AS161" s="108"/>
      <c r="AT161" s="51" t="e">
        <f>(#REF!+#REF!+U161+Y161+AC161+AG161+AK161+AO161+AS161)*100/(#REF!+#REF!+T161+X161+AB161+AF161+AJ161+AN161+AR161)</f>
        <v>#REF!</v>
      </c>
      <c r="AU161" s="110"/>
      <c r="AV161" s="110"/>
      <c r="AW161" s="110"/>
      <c r="AX161" s="51" t="e">
        <f>(#REF!+#REF!+U161+Y161+AC161+AG161+AK161+AO161+AS161+AW161)*100/(#REF!+#REF!+T161+X161+AB161+AF161+AJ161+AN161+AR161+AV161)</f>
        <v>#REF!</v>
      </c>
      <c r="AY161" s="110"/>
      <c r="AZ161" s="110"/>
      <c r="BA161" s="110"/>
      <c r="BB161" s="51" t="e">
        <f>(#REF!+#REF!+U161+Y161+AC161+AG161+AK161+AO161+AS161+AW161+BA161)*100/(#REF!+#REF!+T161+X161+AB161+AF161+AJ161+AN161+AR161+AV161+AZ161)</f>
        <v>#REF!</v>
      </c>
      <c r="BC161" s="124"/>
      <c r="BD161" s="124"/>
      <c r="BE161" s="124"/>
      <c r="BF161" s="51" t="e">
        <f>(#REF!+#REF!+U161+Y161+AC161+AG161+AK161+AO161+AS161+AW161+BA161+BE161)*100/(#REF!+#REF!+T161+X161+AB161+AF161+AJ161+AN161+AR161+AV161+AZ161+BD161)</f>
        <v>#REF!</v>
      </c>
      <c r="BG161" s="16" t="e">
        <f>#REF!+#REF!+T161+X161+AB161+AF161</f>
        <v>#REF!</v>
      </c>
      <c r="BH161" s="16" t="e">
        <f>#REF!+#REF!+U161+Y161+AC161+AG161</f>
        <v>#REF!</v>
      </c>
    </row>
    <row r="162" spans="1:60" ht="48">
      <c r="A162" s="339"/>
      <c r="B162" s="339"/>
      <c r="C162" s="212" t="s">
        <v>117</v>
      </c>
      <c r="D162" s="162" t="s">
        <v>294</v>
      </c>
      <c r="E162" s="162" t="s">
        <v>437</v>
      </c>
      <c r="F162" s="33" t="s">
        <v>605</v>
      </c>
      <c r="G162" s="13">
        <v>4710</v>
      </c>
      <c r="H162" s="76">
        <f t="shared" si="59"/>
        <v>73273.4</v>
      </c>
      <c r="I162" s="143">
        <v>72119.5</v>
      </c>
      <c r="J162" s="143">
        <v>1153.9</v>
      </c>
      <c r="K162" s="143">
        <v>0</v>
      </c>
      <c r="L162" s="143">
        <f t="shared" si="62"/>
        <v>73273.4</v>
      </c>
      <c r="M162" s="191">
        <f t="shared" si="60"/>
        <v>44911.9</v>
      </c>
      <c r="N162" s="193">
        <v>44235.5</v>
      </c>
      <c r="O162" s="328">
        <v>676.4</v>
      </c>
      <c r="P162" s="328">
        <v>0</v>
      </c>
      <c r="Q162" s="193">
        <f t="shared" si="61"/>
        <v>44911.9</v>
      </c>
      <c r="R162" s="294">
        <v>5178</v>
      </c>
      <c r="S162" s="53"/>
      <c r="T162" s="53"/>
      <c r="U162" s="53"/>
      <c r="V162" s="51" t="e">
        <f>(#REF!+#REF!+U162)*100/(#REF!+#REF!+T162)</f>
        <v>#REF!</v>
      </c>
      <c r="W162" s="54"/>
      <c r="X162" s="19"/>
      <c r="Y162" s="19"/>
      <c r="Z162" s="51" t="e">
        <f>(#REF!+#REF!+U162+Y162)*100/(#REF!+#REF!+T162+X162)</f>
        <v>#REF!</v>
      </c>
      <c r="AA162" s="94"/>
      <c r="AB162" s="19"/>
      <c r="AC162" s="94"/>
      <c r="AD162" s="51" t="e">
        <f>(#REF!+#REF!+U162+Y162+AC162)*100/(#REF!+#REF!+T162+X162+AB162)</f>
        <v>#REF!</v>
      </c>
      <c r="AE162" s="94"/>
      <c r="AF162" s="94"/>
      <c r="AG162" s="94"/>
      <c r="AH162" s="51" t="e">
        <f>(#REF!+#REF!+U162+Y162+AC162+AG162)*100/(#REF!+#REF!+T162+X162+AB162+AF162)</f>
        <v>#REF!</v>
      </c>
      <c r="AI162" s="94"/>
      <c r="AJ162" s="19"/>
      <c r="AK162" s="19"/>
      <c r="AL162" s="19" t="e">
        <f>(#REF!+#REF!+U162+Y162+AC162+AG162+AK162)*100/(#REF!+#REF!+T162+X162+AB162+AF162+AJ162)</f>
        <v>#REF!</v>
      </c>
      <c r="AM162" s="104"/>
      <c r="AN162" s="103"/>
      <c r="AO162" s="104"/>
      <c r="AP162" s="19" t="e">
        <f>(#REF!+#REF!+U162+Y162+AC162+AG162+AK162+AO162)*100/(#REF!+#REF!+T162+X162+AB162+AF162+AJ162+AN162)</f>
        <v>#REF!</v>
      </c>
      <c r="AQ162" s="48"/>
      <c r="AR162" s="108"/>
      <c r="AS162" s="108"/>
      <c r="AT162" s="51" t="e">
        <f>(#REF!+#REF!+U162+Y162+AC162+AG162+AK162+AO162+AS162)*100/(#REF!+#REF!+T162+X162+AB162+AF162+AJ162+AN162+AR162)</f>
        <v>#REF!</v>
      </c>
      <c r="AU162" s="110"/>
      <c r="AV162" s="110"/>
      <c r="AW162" s="110"/>
      <c r="AX162" s="51" t="e">
        <f>(#REF!+#REF!+U162+Y162+AC162+AG162+AK162+AO162+AS162+AW162)*100/(#REF!+#REF!+T162+X162+AB162+AF162+AJ162+AN162+AR162+AV162)</f>
        <v>#REF!</v>
      </c>
      <c r="AY162" s="110"/>
      <c r="AZ162" s="110"/>
      <c r="BA162" s="110"/>
      <c r="BB162" s="51" t="e">
        <f>(#REF!+#REF!+U162+Y162+AC162+AG162+AK162+AO162+AS162+AW162+BA162)*100/(#REF!+#REF!+T162+X162+AB162+AF162+AJ162+AN162+AR162+AV162+AZ162)</f>
        <v>#REF!</v>
      </c>
      <c r="BC162" s="124"/>
      <c r="BD162" s="124"/>
      <c r="BE162" s="124"/>
      <c r="BF162" s="51" t="e">
        <f>(#REF!+#REF!+U162+Y162+AC162+AG162+AK162+AO162+AS162+AW162+BA162+BE162)*100/(#REF!+#REF!+T162+X162+AB162+AF162+AJ162+AN162+AR162+AV162+AZ162+BD162)</f>
        <v>#REF!</v>
      </c>
      <c r="BG162" s="16" t="e">
        <f>#REF!+#REF!+T162+X162+AB162+AF162</f>
        <v>#REF!</v>
      </c>
      <c r="BH162" s="16" t="e">
        <f>#REF!+#REF!+U162+Y162+AC162+AG162</f>
        <v>#REF!</v>
      </c>
    </row>
    <row r="163" spans="1:60" ht="48">
      <c r="A163" s="339"/>
      <c r="B163" s="339"/>
      <c r="C163" s="212" t="s">
        <v>118</v>
      </c>
      <c r="D163" s="162" t="s">
        <v>296</v>
      </c>
      <c r="E163" s="162" t="s">
        <v>387</v>
      </c>
      <c r="F163" s="33" t="s">
        <v>606</v>
      </c>
      <c r="G163" s="13">
        <v>40</v>
      </c>
      <c r="H163" s="76">
        <f t="shared" si="59"/>
        <v>619.8</v>
      </c>
      <c r="I163" s="143">
        <v>602.9</v>
      </c>
      <c r="J163" s="143">
        <v>16.9</v>
      </c>
      <c r="K163" s="143">
        <v>0</v>
      </c>
      <c r="L163" s="143">
        <f t="shared" si="62"/>
        <v>619.8</v>
      </c>
      <c r="M163" s="191">
        <f t="shared" si="60"/>
        <v>420.09999999999997</v>
      </c>
      <c r="N163" s="193">
        <v>408.9</v>
      </c>
      <c r="O163" s="328">
        <v>11.2</v>
      </c>
      <c r="P163" s="328">
        <v>0</v>
      </c>
      <c r="Q163" s="193">
        <f t="shared" si="61"/>
        <v>420.09999999999997</v>
      </c>
      <c r="R163" s="294">
        <v>53</v>
      </c>
      <c r="S163" s="31"/>
      <c r="T163" s="19"/>
      <c r="U163" s="19"/>
      <c r="V163" s="51" t="e">
        <f>(#REF!+#REF!+U163)*100/(#REF!+#REF!+T163)</f>
        <v>#REF!</v>
      </c>
      <c r="W163" s="54"/>
      <c r="X163" s="19"/>
      <c r="Y163" s="19"/>
      <c r="Z163" s="51" t="e">
        <f>(#REF!+#REF!+U163+Y163)*100/(#REF!+#REF!+T163+X163)</f>
        <v>#REF!</v>
      </c>
      <c r="AA163" s="94"/>
      <c r="AB163" s="19"/>
      <c r="AC163" s="94"/>
      <c r="AD163" s="51" t="e">
        <f>(#REF!+#REF!+U163+Y163+AC163)*100/(#REF!+#REF!+T163+X163+AB163)</f>
        <v>#REF!</v>
      </c>
      <c r="AE163" s="94"/>
      <c r="AF163" s="94"/>
      <c r="AG163" s="94"/>
      <c r="AH163" s="51" t="e">
        <f>(#REF!+#REF!+U163+Y163+AC163+AG163)*100/(#REF!+#REF!+T163+X163+AB163+AF163)</f>
        <v>#REF!</v>
      </c>
      <c r="AI163" s="94"/>
      <c r="AJ163" s="19"/>
      <c r="AK163" s="19"/>
      <c r="AL163" s="19" t="e">
        <f>(#REF!+#REF!+U163+Y163+AC163+AG163+AK163)*100/(#REF!+#REF!+T163+X163+AB163+AF163+AJ163)</f>
        <v>#REF!</v>
      </c>
      <c r="AM163" s="104"/>
      <c r="AN163" s="103"/>
      <c r="AO163" s="104"/>
      <c r="AP163" s="19" t="e">
        <f>(#REF!+#REF!+U163+Y163+AC163+AG163+AK163+AO163)*100/(#REF!+#REF!+T163+X163+AB163+AF163+AJ163+AN163)</f>
        <v>#REF!</v>
      </c>
      <c r="AQ163" s="48"/>
      <c r="AR163" s="108"/>
      <c r="AS163" s="108"/>
      <c r="AT163" s="51" t="e">
        <f>(#REF!+#REF!+U163+Y163+AC163+AG163+AK163+AO163+AS163)*100/(#REF!+#REF!+T163+X163+AB163+AF163+AJ163+AN163+AR163)</f>
        <v>#REF!</v>
      </c>
      <c r="AU163" s="110"/>
      <c r="AV163" s="110"/>
      <c r="AW163" s="110"/>
      <c r="AX163" s="51" t="e">
        <f>(#REF!+#REF!+U163+Y163+AC163+AG163+AK163+AO163+AS163+AW163)*100/(#REF!+#REF!+T163+X163+AB163+AF163+AJ163+AN163+AR163+AV163)</f>
        <v>#REF!</v>
      </c>
      <c r="AY163" s="110"/>
      <c r="AZ163" s="110"/>
      <c r="BA163" s="110"/>
      <c r="BB163" s="51" t="e">
        <f>(#REF!+#REF!+U163+Y163+AC163+AG163+AK163+AO163+AS163+AW163+BA163)*100/(#REF!+#REF!+T163+X163+AB163+AF163+AJ163+AN163+AR163+AV163+AZ163)</f>
        <v>#REF!</v>
      </c>
      <c r="BC163" s="124"/>
      <c r="BD163" s="124"/>
      <c r="BE163" s="124"/>
      <c r="BF163" s="51" t="e">
        <f>(#REF!+#REF!+U163+Y163+AC163+AG163+AK163+AO163+AS163+AW163+BA163+BE163)*100/(#REF!+#REF!+T163+X163+AB163+AF163+AJ163+AN163+AR163+AV163+AZ163+BD163)</f>
        <v>#REF!</v>
      </c>
      <c r="BG163" s="16" t="e">
        <f>#REF!+#REF!+T163+X163+AB163+AF163</f>
        <v>#REF!</v>
      </c>
      <c r="BH163" s="16" t="e">
        <f>#REF!+#REF!+U163+Y163+AC163+AG163</f>
        <v>#REF!</v>
      </c>
    </row>
    <row r="164" spans="1:60" ht="48">
      <c r="A164" s="339"/>
      <c r="B164" s="339"/>
      <c r="C164" s="212" t="s">
        <v>119</v>
      </c>
      <c r="D164" s="162" t="s">
        <v>297</v>
      </c>
      <c r="E164" s="162" t="s">
        <v>392</v>
      </c>
      <c r="F164" s="33" t="s">
        <v>607</v>
      </c>
      <c r="G164" s="13">
        <v>11</v>
      </c>
      <c r="H164" s="76">
        <f t="shared" si="59"/>
        <v>305</v>
      </c>
      <c r="I164" s="143">
        <v>299.9</v>
      </c>
      <c r="J164" s="143">
        <v>5.1</v>
      </c>
      <c r="K164" s="143">
        <v>0</v>
      </c>
      <c r="L164" s="143">
        <f t="shared" si="62"/>
        <v>305</v>
      </c>
      <c r="M164" s="191">
        <f t="shared" si="60"/>
        <v>202.2</v>
      </c>
      <c r="N164" s="193">
        <v>198.6</v>
      </c>
      <c r="O164" s="328">
        <v>3.6</v>
      </c>
      <c r="P164" s="328">
        <v>0</v>
      </c>
      <c r="Q164" s="193">
        <f t="shared" si="61"/>
        <v>202.2</v>
      </c>
      <c r="R164" s="294">
        <v>14</v>
      </c>
      <c r="S164" s="31"/>
      <c r="T164" s="19"/>
      <c r="U164" s="19"/>
      <c r="V164" s="51" t="e">
        <f>(#REF!+#REF!+U164)*100/(#REF!+#REF!+T164)</f>
        <v>#REF!</v>
      </c>
      <c r="W164" s="54"/>
      <c r="X164" s="19"/>
      <c r="Y164" s="19"/>
      <c r="Z164" s="51" t="e">
        <f>(#REF!+#REF!+U164+Y164)*100/(#REF!+#REF!+T164+X164)</f>
        <v>#REF!</v>
      </c>
      <c r="AA164" s="94"/>
      <c r="AB164" s="19"/>
      <c r="AC164" s="94"/>
      <c r="AD164" s="51" t="e">
        <f>(#REF!+#REF!+U164+Y164+AC164)*100/(#REF!+#REF!+T164+X164+AB164)</f>
        <v>#REF!</v>
      </c>
      <c r="AE164" s="94"/>
      <c r="AF164" s="94"/>
      <c r="AG164" s="94"/>
      <c r="AH164" s="51" t="e">
        <f>(#REF!+#REF!+U164+Y164+AC164+AG164)*100/(#REF!+#REF!+T164+X164+AB164+AF164)</f>
        <v>#REF!</v>
      </c>
      <c r="AI164" s="94"/>
      <c r="AJ164" s="19"/>
      <c r="AK164" s="19"/>
      <c r="AL164" s="19" t="e">
        <f>(#REF!+#REF!+U164+Y164+AC164+AG164+AK164)*100/(#REF!+#REF!+T164+X164+AB164+AF164+AJ164)</f>
        <v>#REF!</v>
      </c>
      <c r="AM164" s="104"/>
      <c r="AN164" s="103"/>
      <c r="AO164" s="104"/>
      <c r="AP164" s="19" t="e">
        <f>(#REF!+#REF!+U164+Y164+AC164+AG164+AK164+AO164)*100/(#REF!+#REF!+T164+X164+AB164+AF164+AJ164+AN164)</f>
        <v>#REF!</v>
      </c>
      <c r="AQ164" s="48"/>
      <c r="AR164" s="108"/>
      <c r="AS164" s="108"/>
      <c r="AT164" s="51" t="e">
        <f>(#REF!+#REF!+U164+Y164+AC164+AG164+AK164+AO164+AS164)*100/(#REF!+#REF!+T164+X164+AB164+AF164+AJ164+AN164+AR164)</f>
        <v>#REF!</v>
      </c>
      <c r="AU164" s="110"/>
      <c r="AV164" s="110"/>
      <c r="AW164" s="110"/>
      <c r="AX164" s="51" t="e">
        <f>(#REF!+#REF!+U164+Y164+AC164+AG164+AK164+AO164+AS164+AW164)*100/(#REF!+#REF!+T164+X164+AB164+AF164+AJ164+AN164+AR164+AV164)</f>
        <v>#REF!</v>
      </c>
      <c r="AY164" s="110"/>
      <c r="AZ164" s="110"/>
      <c r="BA164" s="110"/>
      <c r="BB164" s="51" t="e">
        <f>(#REF!+#REF!+U164+Y164+AC164+AG164+AK164+AO164+AS164+AW164+BA164)*100/(#REF!+#REF!+T164+X164+AB164+AF164+AJ164+AN164+AR164+AV164+AZ164)</f>
        <v>#REF!</v>
      </c>
      <c r="BC164" s="124"/>
      <c r="BD164" s="124"/>
      <c r="BE164" s="124"/>
      <c r="BF164" s="51" t="e">
        <f>(#REF!+#REF!+U164+Y164+AC164+AG164+AK164+AO164+AS164+AW164+BA164+BE164)*100/(#REF!+#REF!+T164+X164+AB164+AF164+AJ164+AN164+AR164+AV164+AZ164+BD164)</f>
        <v>#REF!</v>
      </c>
      <c r="BG164" s="16" t="e">
        <f>#REF!+#REF!+T164+X164+AB164+AF164</f>
        <v>#REF!</v>
      </c>
      <c r="BH164" s="16" t="e">
        <f>#REF!+#REF!+U164+Y164+AC164+AG164</f>
        <v>#REF!</v>
      </c>
    </row>
    <row r="165" spans="1:60" ht="24" customHeight="1" hidden="1">
      <c r="A165" s="339"/>
      <c r="B165" s="339"/>
      <c r="C165" s="8" t="s">
        <v>120</v>
      </c>
      <c r="D165" s="162" t="s">
        <v>298</v>
      </c>
      <c r="E165" s="162" t="s">
        <v>489</v>
      </c>
      <c r="F165" s="33"/>
      <c r="G165" s="13"/>
      <c r="H165" s="76">
        <f t="shared" si="59"/>
        <v>0</v>
      </c>
      <c r="I165" s="143"/>
      <c r="J165" s="143"/>
      <c r="K165" s="143"/>
      <c r="L165" s="143"/>
      <c r="M165" s="314">
        <f t="shared" si="60"/>
        <v>0</v>
      </c>
      <c r="N165" s="23"/>
      <c r="O165" s="23"/>
      <c r="P165" s="23"/>
      <c r="Q165" s="193">
        <f aca="true" t="shared" si="63" ref="Q165:Q184">O165+N165+P165</f>
        <v>0</v>
      </c>
      <c r="R165" s="45"/>
      <c r="S165" s="31"/>
      <c r="T165" s="19"/>
      <c r="U165" s="19"/>
      <c r="V165" s="51" t="e">
        <f>(#REF!+#REF!+U165)*100/(#REF!+#REF!+T165)</f>
        <v>#REF!</v>
      </c>
      <c r="W165" s="54"/>
      <c r="X165" s="19"/>
      <c r="Y165" s="19"/>
      <c r="Z165" s="51" t="e">
        <f>(#REF!+#REF!+U165+Y165)*100/(#REF!+#REF!+T165+X165)</f>
        <v>#REF!</v>
      </c>
      <c r="AA165" s="94"/>
      <c r="AB165" s="19"/>
      <c r="AC165" s="94"/>
      <c r="AD165" s="51" t="e">
        <f>(#REF!+#REF!+U165+Y165+AC165)*100/(#REF!+#REF!+T165+X165+AB165)</f>
        <v>#REF!</v>
      </c>
      <c r="AE165" s="94"/>
      <c r="AF165" s="94"/>
      <c r="AG165" s="94"/>
      <c r="AH165" s="51" t="e">
        <f>(#REF!+#REF!+U165+Y165+AC165+AG165)*100/(#REF!+#REF!+T165+X165+AB165+AF165)</f>
        <v>#REF!</v>
      </c>
      <c r="AI165" s="94"/>
      <c r="AJ165" s="19"/>
      <c r="AK165" s="19"/>
      <c r="AL165" s="19" t="e">
        <f>(#REF!+#REF!+U165+Y165+AC165+AG165+AK165)*100/(#REF!+#REF!+T165+X165+AB165+AF165+AJ165)</f>
        <v>#REF!</v>
      </c>
      <c r="AM165" s="104"/>
      <c r="AN165" s="103"/>
      <c r="AO165" s="104"/>
      <c r="AP165" s="19" t="e">
        <f>(#REF!+#REF!+U165+Y165+AC165+AG165+AK165+AO165)*100/(#REF!+#REF!+T165+X165+AB165+AF165+AJ165+AN165)</f>
        <v>#REF!</v>
      </c>
      <c r="AQ165" s="54"/>
      <c r="AR165" s="54"/>
      <c r="AS165" s="54"/>
      <c r="AT165" s="51" t="e">
        <f>(#REF!+#REF!+U165+Y165+AC165+AG165+AK165+AO165+AS165)*100/(#REF!+#REF!+T165+X165+AB165+AF165+AJ165+AN165+AR165)</f>
        <v>#REF!</v>
      </c>
      <c r="AU165" s="110"/>
      <c r="AV165" s="110"/>
      <c r="AW165" s="110"/>
      <c r="AX165" s="51" t="e">
        <f>(#REF!+#REF!+U165+Y165+AC165+AG165+AK165+AO165+AS165+AW165)*100/(#REF!+#REF!+T165+X165+AB165+AF165+AJ165+AN165+AR165+AV165)</f>
        <v>#REF!</v>
      </c>
      <c r="AY165" s="110"/>
      <c r="AZ165" s="110"/>
      <c r="BA165" s="110"/>
      <c r="BB165" s="51" t="e">
        <f>(#REF!+#REF!+U165+Y165+AC165+AG165+AK165+AO165+AS165+AW165+BA165)*100/(#REF!+#REF!+T165+X165+AB165+AF165+AJ165+AN165+AR165+AV165+AZ165)</f>
        <v>#REF!</v>
      </c>
      <c r="BC165" s="124"/>
      <c r="BD165" s="124"/>
      <c r="BE165" s="124"/>
      <c r="BF165" s="51" t="e">
        <f>(#REF!+#REF!+U165+Y165+AC165+AG165+AK165+AO165+AS165+AW165+BA165+BE165)*100/(#REF!+#REF!+T165+X165+AB165+AF165+AJ165+AN165+AR165+AV165+AZ165+BD165)</f>
        <v>#REF!</v>
      </c>
      <c r="BG165" s="16" t="e">
        <f>#REF!+#REF!+T165+X165+AB165+AF165</f>
        <v>#REF!</v>
      </c>
      <c r="BH165" s="16" t="e">
        <f>#REF!+#REF!+U165+Y165+AC165+AG165</f>
        <v>#REF!</v>
      </c>
    </row>
    <row r="166" spans="1:60" ht="24" customHeight="1" hidden="1">
      <c r="A166" s="339"/>
      <c r="B166" s="339"/>
      <c r="C166" s="8" t="s">
        <v>121</v>
      </c>
      <c r="D166" s="162" t="s">
        <v>299</v>
      </c>
      <c r="E166" s="162" t="s">
        <v>488</v>
      </c>
      <c r="F166" s="33"/>
      <c r="G166" s="13"/>
      <c r="H166" s="76">
        <f t="shared" si="59"/>
        <v>0</v>
      </c>
      <c r="I166" s="143"/>
      <c r="J166" s="143"/>
      <c r="K166" s="143"/>
      <c r="L166" s="143"/>
      <c r="M166" s="314">
        <f t="shared" si="60"/>
        <v>0</v>
      </c>
      <c r="N166" s="23"/>
      <c r="O166" s="23"/>
      <c r="P166" s="23"/>
      <c r="Q166" s="193">
        <f t="shared" si="63"/>
        <v>0</v>
      </c>
      <c r="R166" s="45"/>
      <c r="S166" s="31"/>
      <c r="T166" s="19"/>
      <c r="U166" s="19"/>
      <c r="V166" s="51" t="e">
        <f>(#REF!+#REF!+U166)*100/(#REF!+#REF!+T166)</f>
        <v>#REF!</v>
      </c>
      <c r="W166" s="54"/>
      <c r="X166" s="19"/>
      <c r="Y166" s="19"/>
      <c r="Z166" s="51" t="e">
        <f>(#REF!+#REF!+U166+Y166)*100/(#REF!+#REF!+T166+X166)</f>
        <v>#REF!</v>
      </c>
      <c r="AA166" s="94"/>
      <c r="AB166" s="19"/>
      <c r="AC166" s="94"/>
      <c r="AD166" s="51" t="e">
        <f>(#REF!+#REF!+U166+Y166+AC166)*100/(#REF!+#REF!+T166+X166+AB166)</f>
        <v>#REF!</v>
      </c>
      <c r="AE166" s="94"/>
      <c r="AF166" s="94"/>
      <c r="AG166" s="94"/>
      <c r="AH166" s="51" t="e">
        <f>(#REF!+#REF!+U166+Y166+AC166+AG166)*100/(#REF!+#REF!+T166+X166+AB166+AF166)</f>
        <v>#REF!</v>
      </c>
      <c r="AI166" s="94"/>
      <c r="AJ166" s="19"/>
      <c r="AK166" s="19"/>
      <c r="AL166" s="19" t="e">
        <f>(#REF!+#REF!+U166+Y166+AC166+AG166+AK166)*100/(#REF!+#REF!+T166+X166+AB166+AF166+AJ166)</f>
        <v>#REF!</v>
      </c>
      <c r="AM166" s="104"/>
      <c r="AN166" s="103"/>
      <c r="AO166" s="104"/>
      <c r="AP166" s="19" t="e">
        <f>(#REF!+#REF!+U166+Y166+AC166+AG166+AK166+AO166)*100/(#REF!+#REF!+T166+X166+AB166+AF166+AJ166+AN166)</f>
        <v>#REF!</v>
      </c>
      <c r="AQ166" s="54"/>
      <c r="AR166" s="54"/>
      <c r="AS166" s="54"/>
      <c r="AT166" s="51" t="e">
        <f>(#REF!+#REF!+U166+Y166+AC166+AG166+AK166+AO166+AS166)*100/(#REF!+#REF!+T166+X166+AB166+AF166+AJ166+AN166+AR166)</f>
        <v>#REF!</v>
      </c>
      <c r="AU166" s="110"/>
      <c r="AV166" s="110"/>
      <c r="AW166" s="110"/>
      <c r="AX166" s="51" t="e">
        <f>(#REF!+#REF!+U166+Y166+AC166+AG166+AK166+AO166+AS166+AW166)*100/(#REF!+#REF!+T166+X166+AB166+AF166+AJ166+AN166+AR166+AV166)</f>
        <v>#REF!</v>
      </c>
      <c r="AY166" s="110"/>
      <c r="AZ166" s="110"/>
      <c r="BA166" s="110"/>
      <c r="BB166" s="51" t="e">
        <f>(#REF!+#REF!+U166+Y166+AC166+AG166+AK166+AO166+AS166+AW166+BA166)*100/(#REF!+#REF!+T166+X166+AB166+AF166+AJ166+AN166+AR166+AV166+AZ166)</f>
        <v>#REF!</v>
      </c>
      <c r="BC166" s="124"/>
      <c r="BD166" s="124"/>
      <c r="BE166" s="124"/>
      <c r="BF166" s="51" t="e">
        <f>(#REF!+#REF!+U166+Y166+AC166+AG166+AK166+AO166+AS166+AW166+BA166+BE166)*100/(#REF!+#REF!+T166+X166+AB166+AF166+AJ166+AN166+AR166+AV166+AZ166+BD166)</f>
        <v>#REF!</v>
      </c>
      <c r="BG166" s="16" t="e">
        <f>#REF!+#REF!+T166+X166+AB166+AF166</f>
        <v>#REF!</v>
      </c>
      <c r="BH166" s="16" t="e">
        <f>#REF!+#REF!+U166+Y166+AC166+AG166</f>
        <v>#REF!</v>
      </c>
    </row>
    <row r="167" spans="1:60" ht="60">
      <c r="A167" s="339"/>
      <c r="B167" s="339"/>
      <c r="C167" s="8" t="s">
        <v>122</v>
      </c>
      <c r="D167" s="162" t="s">
        <v>300</v>
      </c>
      <c r="E167" s="162" t="s">
        <v>487</v>
      </c>
      <c r="F167" s="33"/>
      <c r="G167" s="13"/>
      <c r="H167" s="76">
        <f t="shared" si="59"/>
        <v>52.9</v>
      </c>
      <c r="I167" s="143">
        <v>52</v>
      </c>
      <c r="J167" s="143">
        <v>0.9</v>
      </c>
      <c r="K167" s="143">
        <v>0</v>
      </c>
      <c r="L167" s="145">
        <f>J167+I167</f>
        <v>52.9</v>
      </c>
      <c r="M167" s="314">
        <f t="shared" si="60"/>
        <v>23.2</v>
      </c>
      <c r="N167" s="193">
        <v>22.9</v>
      </c>
      <c r="O167" s="328">
        <v>0.3</v>
      </c>
      <c r="P167" s="328">
        <v>0</v>
      </c>
      <c r="Q167" s="193">
        <f t="shared" si="63"/>
        <v>23.2</v>
      </c>
      <c r="R167" s="201">
        <v>1</v>
      </c>
      <c r="S167" s="31"/>
      <c r="T167" s="19"/>
      <c r="U167" s="19"/>
      <c r="V167" s="51" t="e">
        <f>(#REF!+#REF!+U167)*100/(#REF!+#REF!+T167)</f>
        <v>#REF!</v>
      </c>
      <c r="W167" s="54"/>
      <c r="X167" s="19"/>
      <c r="Y167" s="19"/>
      <c r="Z167" s="51" t="e">
        <f>(#REF!+#REF!+U167+Y167)*100/(#REF!+#REF!+T167+X167)</f>
        <v>#REF!</v>
      </c>
      <c r="AA167" s="94"/>
      <c r="AB167" s="19"/>
      <c r="AC167" s="94"/>
      <c r="AD167" s="51" t="e">
        <f>(#REF!+#REF!+U167+Y167+AC167)*100/(#REF!+#REF!+T167+X167+AB167)</f>
        <v>#REF!</v>
      </c>
      <c r="AE167" s="94"/>
      <c r="AF167" s="94"/>
      <c r="AG167" s="94"/>
      <c r="AH167" s="51" t="e">
        <f>(#REF!+#REF!+U167+Y167+AC167+AG167)*100/(#REF!+#REF!+T167+X167+AB167+AF167)</f>
        <v>#REF!</v>
      </c>
      <c r="AI167" s="94"/>
      <c r="AJ167" s="19"/>
      <c r="AK167" s="19"/>
      <c r="AL167" s="19" t="e">
        <f>(#REF!+#REF!+U167+Y167+AC167+AG167+AK167)*100/(#REF!+#REF!+T167+X167+AB167+AF167+AJ167)</f>
        <v>#REF!</v>
      </c>
      <c r="AM167" s="104"/>
      <c r="AN167" s="103"/>
      <c r="AO167" s="104"/>
      <c r="AP167" s="19" t="e">
        <f>(#REF!+#REF!+U167+Y167+AC167+AG167+AK167+AO167)*100/(#REF!+#REF!+T167+X167+AB167+AF167+AJ167+AN167)</f>
        <v>#REF!</v>
      </c>
      <c r="AQ167" s="54"/>
      <c r="AR167" s="54"/>
      <c r="AS167" s="54"/>
      <c r="AT167" s="51" t="e">
        <f>(#REF!+#REF!+U167+Y167+AC167+AG167+AK167+AO167+AS167)*100/(#REF!+#REF!+T167+X167+AB167+AF167+AJ167+AN167+AR167)</f>
        <v>#REF!</v>
      </c>
      <c r="AU167" s="110"/>
      <c r="AV167" s="110"/>
      <c r="AW167" s="110"/>
      <c r="AX167" s="51" t="e">
        <f>(#REF!+#REF!+U167+Y167+AC167+AG167+AK167+AO167+AS167+AW167)*100/(#REF!+#REF!+T167+X167+AB167+AF167+AJ167+AN167+AR167+AV167)</f>
        <v>#REF!</v>
      </c>
      <c r="AY167" s="110"/>
      <c r="AZ167" s="110"/>
      <c r="BA167" s="110"/>
      <c r="BB167" s="51" t="e">
        <f>(#REF!+#REF!+U167+Y167+AC167+AG167+AK167+AO167+AS167+AW167+BA167)*100/(#REF!+#REF!+T167+X167+AB167+AF167+AJ167+AN167+AR167+AV167+AZ167)</f>
        <v>#REF!</v>
      </c>
      <c r="BC167" s="124"/>
      <c r="BD167" s="124"/>
      <c r="BE167" s="124"/>
      <c r="BF167" s="51" t="e">
        <f>(#REF!+#REF!+U167+Y167+AC167+AG167+AK167+AO167+AS167+AW167+BA167+BE167)*100/(#REF!+#REF!+T167+X167+AB167+AF167+AJ167+AN167+AR167+AV167+AZ167+BD167)</f>
        <v>#REF!</v>
      </c>
      <c r="BG167" s="16" t="e">
        <f>#REF!+#REF!+T167+X167+AB167+AF167</f>
        <v>#REF!</v>
      </c>
      <c r="BH167" s="16" t="e">
        <f>#REF!+#REF!+U167+Y167+AC167+AG167</f>
        <v>#REF!</v>
      </c>
    </row>
    <row r="168" spans="1:60" ht="48">
      <c r="A168" s="339"/>
      <c r="B168" s="339"/>
      <c r="C168" s="212" t="s">
        <v>123</v>
      </c>
      <c r="D168" s="162" t="s">
        <v>301</v>
      </c>
      <c r="E168" s="162" t="s">
        <v>398</v>
      </c>
      <c r="F168" s="33" t="s">
        <v>608</v>
      </c>
      <c r="G168" s="13">
        <v>127</v>
      </c>
      <c r="H168" s="76">
        <f aca="true" t="shared" si="64" ref="H168:H194">L168</f>
        <v>1945.6000000000001</v>
      </c>
      <c r="I168" s="145">
        <v>1918.7</v>
      </c>
      <c r="J168" s="145">
        <v>26.9</v>
      </c>
      <c r="K168" s="145">
        <v>0</v>
      </c>
      <c r="L168" s="145">
        <f>J168+I168</f>
        <v>1945.6000000000001</v>
      </c>
      <c r="M168" s="23">
        <f>Q168</f>
        <v>1390</v>
      </c>
      <c r="N168" s="193">
        <v>1372.7</v>
      </c>
      <c r="O168" s="328">
        <v>17.3</v>
      </c>
      <c r="P168" s="328">
        <v>0</v>
      </c>
      <c r="Q168" s="193">
        <f t="shared" si="63"/>
        <v>1390</v>
      </c>
      <c r="R168" s="297">
        <v>154</v>
      </c>
      <c r="S168" s="31"/>
      <c r="T168" s="19"/>
      <c r="U168" s="19"/>
      <c r="V168" s="51" t="e">
        <f>(#REF!+#REF!+U168)*100/(#REF!+#REF!+T168)</f>
        <v>#REF!</v>
      </c>
      <c r="W168" s="54"/>
      <c r="X168" s="19"/>
      <c r="Y168" s="19"/>
      <c r="Z168" s="51" t="e">
        <f>(#REF!+#REF!+U168+Y168)*100/(#REF!+#REF!+T168+X168)</f>
        <v>#REF!</v>
      </c>
      <c r="AA168" s="94"/>
      <c r="AB168" s="19"/>
      <c r="AC168" s="94"/>
      <c r="AD168" s="51" t="e">
        <f>(#REF!+#REF!+U168+Y168+AC168)*100/(#REF!+#REF!+T168+X168+AB168)</f>
        <v>#REF!</v>
      </c>
      <c r="AE168" s="94"/>
      <c r="AF168" s="94"/>
      <c r="AG168" s="94"/>
      <c r="AH168" s="51" t="e">
        <f>(#REF!+#REF!+U168+Y168+AC168+AG168)*100/(#REF!+#REF!+T168+X168+AB168+AF168)</f>
        <v>#REF!</v>
      </c>
      <c r="AI168" s="94"/>
      <c r="AJ168" s="19"/>
      <c r="AK168" s="19"/>
      <c r="AL168" s="19" t="e">
        <f>(#REF!+#REF!+U168+Y168+AC168+AG168+AK168)*100/(#REF!+#REF!+T168+X168+AB168+AF168+AJ168)</f>
        <v>#REF!</v>
      </c>
      <c r="AM168" s="104"/>
      <c r="AN168" s="103"/>
      <c r="AO168" s="104"/>
      <c r="AP168" s="19" t="e">
        <f>(#REF!+#REF!+U168+Y168+AC168+AG168+AK168+AO168)*100/(#REF!+#REF!+T168+X168+AB168+AF168+AJ168+AN168)</f>
        <v>#REF!</v>
      </c>
      <c r="AQ168" s="48"/>
      <c r="AR168" s="108"/>
      <c r="AS168" s="108"/>
      <c r="AT168" s="51" t="e">
        <f>(#REF!+#REF!+U168+Y168+AC168+AG168+AK168+AO168+AS168)*100/(#REF!+#REF!+T168+X168+AB168+AF168+AJ168+AN168+AR168)</f>
        <v>#REF!</v>
      </c>
      <c r="AU168" s="110"/>
      <c r="AV168" s="110"/>
      <c r="AW168" s="110"/>
      <c r="AX168" s="51" t="e">
        <f>(#REF!+#REF!+U168+Y168+AC168+AG168+AK168+AO168+AS168+AW168)*100/(#REF!+#REF!+T168+X168+AB168+AF168+AJ168+AN168+AR168+AV168)</f>
        <v>#REF!</v>
      </c>
      <c r="AY168" s="110"/>
      <c r="AZ168" s="110"/>
      <c r="BA168" s="110"/>
      <c r="BB168" s="51" t="e">
        <f>(#REF!+#REF!+U168+Y168+AC168+AG168+AK168+AO168+AS168+AW168+BA168)*100/(#REF!+#REF!+T168+X168+AB168+AF168+AJ168+AN168+AR168+AV168+AZ168)</f>
        <v>#REF!</v>
      </c>
      <c r="BC168" s="124"/>
      <c r="BD168" s="124"/>
      <c r="BE168" s="124"/>
      <c r="BF168" s="51" t="e">
        <f>(#REF!+#REF!+U168+Y168+AC168+AG168+AK168+AO168+AS168+AW168+BA168+BE168)*100/(#REF!+#REF!+T168+X168+AB168+AF168+AJ168+AN168+AR168+AV168+AZ168+BD168)</f>
        <v>#REF!</v>
      </c>
      <c r="BG168" s="16" t="e">
        <f>#REF!+#REF!+T168+X168+AB168+AF168</f>
        <v>#REF!</v>
      </c>
      <c r="BH168" s="16" t="e">
        <f>#REF!+#REF!+U168+Y168+AC168+AG168</f>
        <v>#REF!</v>
      </c>
    </row>
    <row r="169" spans="1:60" ht="48">
      <c r="A169" s="339"/>
      <c r="B169" s="339"/>
      <c r="C169" s="212" t="s">
        <v>124</v>
      </c>
      <c r="D169" s="162" t="s">
        <v>302</v>
      </c>
      <c r="E169" s="162" t="s">
        <v>418</v>
      </c>
      <c r="F169" s="33" t="s">
        <v>609</v>
      </c>
      <c r="G169" s="13">
        <v>1</v>
      </c>
      <c r="H169" s="76">
        <f t="shared" si="64"/>
        <v>30.4</v>
      </c>
      <c r="I169" s="143">
        <v>30</v>
      </c>
      <c r="J169" s="143">
        <v>0.4</v>
      </c>
      <c r="K169" s="143">
        <v>0</v>
      </c>
      <c r="L169" s="145">
        <f aca="true" t="shared" si="65" ref="L169:L183">J169+I169</f>
        <v>30.4</v>
      </c>
      <c r="M169" s="23">
        <f aca="true" t="shared" si="66" ref="M169:M182">Q169</f>
        <v>18.599999999999998</v>
      </c>
      <c r="N169" s="193">
        <v>18.4</v>
      </c>
      <c r="O169" s="328">
        <v>0.2</v>
      </c>
      <c r="P169" s="328">
        <v>0</v>
      </c>
      <c r="Q169" s="193">
        <f t="shared" si="63"/>
        <v>18.599999999999998</v>
      </c>
      <c r="R169" s="45">
        <v>1</v>
      </c>
      <c r="S169" s="31"/>
      <c r="T169" s="19"/>
      <c r="U169" s="19"/>
      <c r="V169" s="51" t="e">
        <f>(#REF!+#REF!+U169)*100/(#REF!+#REF!+T169)</f>
        <v>#REF!</v>
      </c>
      <c r="W169" s="54"/>
      <c r="X169" s="19"/>
      <c r="Y169" s="19"/>
      <c r="Z169" s="51" t="e">
        <f>(#REF!+#REF!+U169+Y169)*100/(#REF!+#REF!+T169+X169)</f>
        <v>#REF!</v>
      </c>
      <c r="AA169" s="94"/>
      <c r="AB169" s="19"/>
      <c r="AC169" s="94"/>
      <c r="AD169" s="51" t="e">
        <f>(#REF!+#REF!+U169+Y169+AC169)*100/(#REF!+#REF!+T169+X169+AB169)</f>
        <v>#REF!</v>
      </c>
      <c r="AE169" s="94"/>
      <c r="AF169" s="94"/>
      <c r="AG169" s="94"/>
      <c r="AH169" s="51" t="e">
        <f>(#REF!+#REF!+U169+Y169+AC169+AG169)*100/(#REF!+#REF!+T169+X169+AB169+AF169)</f>
        <v>#REF!</v>
      </c>
      <c r="AI169" s="94"/>
      <c r="AJ169" s="19"/>
      <c r="AK169" s="19"/>
      <c r="AL169" s="19" t="e">
        <f>(#REF!+#REF!+U169+Y169+AC169+AG169+AK169)*100/(#REF!+#REF!+T169+X169+AB169+AF169+AJ169)</f>
        <v>#REF!</v>
      </c>
      <c r="AM169" s="104"/>
      <c r="AN169" s="103"/>
      <c r="AO169" s="104"/>
      <c r="AP169" s="19" t="e">
        <f>(#REF!+#REF!+U169+Y169+AC169+AG169+AK169+AO169)*100/(#REF!+#REF!+T169+X169+AB169+AF169+AJ169+AN169)</f>
        <v>#REF!</v>
      </c>
      <c r="AQ169" s="48"/>
      <c r="AR169" s="108"/>
      <c r="AS169" s="108"/>
      <c r="AT169" s="51" t="e">
        <f>(#REF!+#REF!+U169+Y169+AC169+AG169+AK169+AO169+AS169)*100/(#REF!+#REF!+T169+X169+AB169+AF169+AJ169+AN169+AR169)</f>
        <v>#REF!</v>
      </c>
      <c r="AU169" s="110"/>
      <c r="AV169" s="110"/>
      <c r="AW169" s="110"/>
      <c r="AX169" s="51" t="e">
        <f>(#REF!+#REF!+U169+Y169+AC169+AG169+AK169+AO169+AS169+AW169)*100/(#REF!+#REF!+T169+X169+AB169+AF169+AJ169+AN169+AR169+AV169)</f>
        <v>#REF!</v>
      </c>
      <c r="AY169" s="110"/>
      <c r="AZ169" s="110"/>
      <c r="BA169" s="110"/>
      <c r="BB169" s="51" t="e">
        <f>(#REF!+#REF!+U169+Y169+AC169+AG169+AK169+AO169+AS169+AW169+BA169)*100/(#REF!+#REF!+T169+X169+AB169+AF169+AJ169+AN169+AR169+AV169+AZ169)</f>
        <v>#REF!</v>
      </c>
      <c r="BC169" s="124"/>
      <c r="BD169" s="124"/>
      <c r="BE169" s="124"/>
      <c r="BF169" s="51" t="e">
        <f>(#REF!+#REF!+U169+Y169+AC169+AG169+AK169+AO169+AS169+AW169+BA169+BE169)*100/(#REF!+#REF!+T169+X169+AB169+AF169+AJ169+AN169+AR169+AV169+AZ169+BD169)</f>
        <v>#REF!</v>
      </c>
      <c r="BG169" s="16" t="e">
        <f>#REF!+#REF!+T169+X169+AB169+AF169</f>
        <v>#REF!</v>
      </c>
      <c r="BH169" s="16" t="e">
        <f>#REF!+#REF!+U169+Y169+AC169+AG169</f>
        <v>#REF!</v>
      </c>
    </row>
    <row r="170" spans="1:60" ht="30" customHeight="1">
      <c r="A170" s="339"/>
      <c r="B170" s="339"/>
      <c r="C170" s="212" t="s">
        <v>125</v>
      </c>
      <c r="D170" s="162" t="s">
        <v>303</v>
      </c>
      <c r="E170" s="162" t="s">
        <v>427</v>
      </c>
      <c r="F170" s="33" t="s">
        <v>668</v>
      </c>
      <c r="G170" s="13">
        <v>396</v>
      </c>
      <c r="H170" s="76">
        <f t="shared" si="64"/>
        <v>10432.4</v>
      </c>
      <c r="I170" s="143">
        <v>10292.6</v>
      </c>
      <c r="J170" s="143">
        <v>139.8</v>
      </c>
      <c r="K170" s="143">
        <v>0</v>
      </c>
      <c r="L170" s="145">
        <f t="shared" si="65"/>
        <v>10432.4</v>
      </c>
      <c r="M170" s="23">
        <f t="shared" si="66"/>
        <v>6100.4</v>
      </c>
      <c r="N170" s="193">
        <v>6026.9</v>
      </c>
      <c r="O170" s="328">
        <v>73.5</v>
      </c>
      <c r="P170" s="328">
        <v>0</v>
      </c>
      <c r="Q170" s="193">
        <f t="shared" si="63"/>
        <v>6100.4</v>
      </c>
      <c r="R170" s="45">
        <v>383</v>
      </c>
      <c r="S170" s="31"/>
      <c r="T170" s="19"/>
      <c r="U170" s="19"/>
      <c r="V170" s="51" t="e">
        <f>(#REF!+#REF!+U170)*100/(#REF!+#REF!+T170)</f>
        <v>#REF!</v>
      </c>
      <c r="W170" s="54"/>
      <c r="X170" s="19"/>
      <c r="Y170" s="19"/>
      <c r="Z170" s="51" t="e">
        <f>(#REF!+#REF!+U170+Y170)*100/(#REF!+#REF!+T170+X170)</f>
        <v>#REF!</v>
      </c>
      <c r="AA170" s="94"/>
      <c r="AB170" s="19"/>
      <c r="AC170" s="94"/>
      <c r="AD170" s="51" t="e">
        <f>(#REF!+#REF!+U170+Y170+AC170)*100/(#REF!+#REF!+T170+X170+AB170)</f>
        <v>#REF!</v>
      </c>
      <c r="AE170" s="94"/>
      <c r="AF170" s="94"/>
      <c r="AG170" s="94"/>
      <c r="AH170" s="51" t="e">
        <f>(#REF!+#REF!+U170+Y170+AC170+AG170)*100/(#REF!+#REF!+T170+X170+AB170+AF170)</f>
        <v>#REF!</v>
      </c>
      <c r="AI170" s="94"/>
      <c r="AJ170" s="19"/>
      <c r="AK170" s="19"/>
      <c r="AL170" s="19" t="e">
        <f>(#REF!+#REF!+U170+Y170+AC170+AG170+AK170)*100/(#REF!+#REF!+T170+X170+AB170+AF170+AJ170)</f>
        <v>#REF!</v>
      </c>
      <c r="AM170" s="104"/>
      <c r="AN170" s="103"/>
      <c r="AO170" s="104"/>
      <c r="AP170" s="19" t="e">
        <f>(#REF!+#REF!+U170+Y170+AC170+AG170+AK170+AO170)*100/(#REF!+#REF!+T170+X170+AB170+AF170+AJ170+AN170)</f>
        <v>#REF!</v>
      </c>
      <c r="AQ170" s="48"/>
      <c r="AR170" s="108"/>
      <c r="AS170" s="108"/>
      <c r="AT170" s="51" t="e">
        <f>(#REF!+#REF!+U170+Y170+AC170+AG170+AK170+AO170+AS170)*100/(#REF!+#REF!+T170+X170+AB170+AF170+AJ170+AN170+AR170)</f>
        <v>#REF!</v>
      </c>
      <c r="AU170" s="110"/>
      <c r="AV170" s="110"/>
      <c r="AW170" s="110"/>
      <c r="AX170" s="51" t="e">
        <f>(#REF!+#REF!+U170+Y170+AC170+AG170+AK170+AO170+AS170+AW170)*100/(#REF!+#REF!+T170+X170+AB170+AF170+AJ170+AN170+AR170+AV170)</f>
        <v>#REF!</v>
      </c>
      <c r="AY170" s="110"/>
      <c r="AZ170" s="110"/>
      <c r="BA170" s="110"/>
      <c r="BB170" s="51" t="e">
        <f>(#REF!+#REF!+U170+Y170+AC170+AG170+AK170+AO170+AS170+AW170+BA170)*100/(#REF!+#REF!+T170+X170+AB170+AF170+AJ170+AN170+AR170+AV170+AZ170)</f>
        <v>#REF!</v>
      </c>
      <c r="BC170" s="124"/>
      <c r="BD170" s="124"/>
      <c r="BE170" s="124"/>
      <c r="BF170" s="51" t="e">
        <f>(#REF!+#REF!+U170+Y170+AC170+AG170+AK170+AO170+AS170+AW170+BA170+BE170)*100/(#REF!+#REF!+T170+X170+AB170+AF170+AJ170+AN170+AR170+AV170+AZ170+BD170)</f>
        <v>#REF!</v>
      </c>
      <c r="BG170" s="16" t="e">
        <f>#REF!+#REF!+T170+X170+AB170+AF170</f>
        <v>#REF!</v>
      </c>
      <c r="BH170" s="16" t="e">
        <f>#REF!+#REF!+U170+Y170+AC170+AG170</f>
        <v>#REF!</v>
      </c>
    </row>
    <row r="171" spans="1:60" ht="24">
      <c r="A171" s="339"/>
      <c r="B171" s="339"/>
      <c r="C171" s="212" t="s">
        <v>126</v>
      </c>
      <c r="D171" s="162" t="s">
        <v>307</v>
      </c>
      <c r="E171" s="162" t="s">
        <v>393</v>
      </c>
      <c r="F171" s="33" t="s">
        <v>610</v>
      </c>
      <c r="G171" s="13">
        <v>6</v>
      </c>
      <c r="H171" s="76">
        <f t="shared" si="64"/>
        <v>75.9</v>
      </c>
      <c r="I171" s="145">
        <v>74.7</v>
      </c>
      <c r="J171" s="145">
        <v>1.2</v>
      </c>
      <c r="K171" s="145">
        <v>0</v>
      </c>
      <c r="L171" s="145">
        <f t="shared" si="65"/>
        <v>75.9</v>
      </c>
      <c r="M171" s="23">
        <f t="shared" si="66"/>
        <v>12.299999999999999</v>
      </c>
      <c r="N171" s="193">
        <v>12.1</v>
      </c>
      <c r="O171" s="328">
        <v>0.2</v>
      </c>
      <c r="P171" s="328">
        <v>0</v>
      </c>
      <c r="Q171" s="193">
        <f t="shared" si="63"/>
        <v>12.299999999999999</v>
      </c>
      <c r="R171" s="45">
        <v>1</v>
      </c>
      <c r="S171" s="31"/>
      <c r="T171" s="19"/>
      <c r="U171" s="19"/>
      <c r="V171" s="51" t="e">
        <f>(#REF!+#REF!+U171)*100/(#REF!+#REF!+T171)</f>
        <v>#REF!</v>
      </c>
      <c r="W171" s="54"/>
      <c r="X171" s="19"/>
      <c r="Y171" s="19"/>
      <c r="Z171" s="51" t="e">
        <f>(#REF!+#REF!+U171+Y171)*100/(#REF!+#REF!+T171+X171)</f>
        <v>#REF!</v>
      </c>
      <c r="AA171" s="94"/>
      <c r="AB171" s="19"/>
      <c r="AC171" s="94"/>
      <c r="AD171" s="51" t="e">
        <f>(#REF!+#REF!+U171+Y171+AC171)*100/(#REF!+#REF!+T171+X171+AB171)</f>
        <v>#REF!</v>
      </c>
      <c r="AE171" s="94"/>
      <c r="AF171" s="94"/>
      <c r="AG171" s="94"/>
      <c r="AH171" s="51" t="e">
        <f>(#REF!+#REF!+U171+Y171+AC171+AG171)*100/(#REF!+#REF!+T171+X171+AB171+AF171)</f>
        <v>#REF!</v>
      </c>
      <c r="AI171" s="94"/>
      <c r="AJ171" s="19"/>
      <c r="AK171" s="19"/>
      <c r="AL171" s="19" t="e">
        <f>(#REF!+#REF!+U171+Y171+AC171+AG171+AK171)*100/(#REF!+#REF!+T171+X171+AB171+AF171+AJ171)</f>
        <v>#REF!</v>
      </c>
      <c r="AM171" s="104"/>
      <c r="AN171" s="103"/>
      <c r="AO171" s="104"/>
      <c r="AP171" s="19" t="e">
        <f>(#REF!+#REF!+U171+Y171+AC171+AG171+AK171+AO171)*100/(#REF!+#REF!+T171+X171+AB171+AF171+AJ171+AN171)</f>
        <v>#REF!</v>
      </c>
      <c r="AQ171" s="48"/>
      <c r="AR171" s="108"/>
      <c r="AS171" s="108"/>
      <c r="AT171" s="51" t="e">
        <f>(#REF!+#REF!+U171+Y171+AC171+AG171+AK171+AO171+AS171)*100/(#REF!+#REF!+T171+X171+AB171+AF171+AJ171+AN171+AR171)</f>
        <v>#REF!</v>
      </c>
      <c r="AU171" s="110"/>
      <c r="AV171" s="110"/>
      <c r="AW171" s="110"/>
      <c r="AX171" s="51" t="e">
        <f>(#REF!+#REF!+U171+Y171+AC171+AG171+AK171+AO171+AS171+AW171)*100/(#REF!+#REF!+T171+X171+AB171+AF171+AJ171+AN171+AR171+AV171)</f>
        <v>#REF!</v>
      </c>
      <c r="AY171" s="110"/>
      <c r="AZ171" s="110"/>
      <c r="BA171" s="110"/>
      <c r="BB171" s="51" t="e">
        <f>(#REF!+#REF!+U171+Y171+AC171+AG171+AK171+AO171+AS171+AW171+BA171)*100/(#REF!+#REF!+T171+X171+AB171+AF171+AJ171+AN171+AR171+AV171+AZ171)</f>
        <v>#REF!</v>
      </c>
      <c r="BC171" s="124"/>
      <c r="BD171" s="124"/>
      <c r="BE171" s="124"/>
      <c r="BF171" s="51" t="e">
        <f>(#REF!+#REF!+U171+Y171+AC171+AG171+AK171+AO171+AS171+AW171+BA171+BE171)*100/(#REF!+#REF!+T171+X171+AB171+AF171+AJ171+AN171+AR171+AV171+AZ171+BD171)</f>
        <v>#REF!</v>
      </c>
      <c r="BG171" s="16" t="e">
        <f>#REF!+#REF!+T171+X171+AB171+AF171</f>
        <v>#REF!</v>
      </c>
      <c r="BH171" s="16" t="e">
        <f>#REF!+#REF!+U171+Y171+AC171+AG171</f>
        <v>#REF!</v>
      </c>
    </row>
    <row r="172" spans="1:60" ht="48">
      <c r="A172" s="339"/>
      <c r="B172" s="339"/>
      <c r="C172" s="212" t="s">
        <v>127</v>
      </c>
      <c r="D172" s="162" t="s">
        <v>308</v>
      </c>
      <c r="E172" s="162" t="s">
        <v>486</v>
      </c>
      <c r="F172" s="33">
        <v>1000</v>
      </c>
      <c r="G172" s="13">
        <v>3</v>
      </c>
      <c r="H172" s="76">
        <f t="shared" si="64"/>
        <v>4036</v>
      </c>
      <c r="I172" s="143">
        <v>4000</v>
      </c>
      <c r="J172" s="143">
        <v>36</v>
      </c>
      <c r="K172" s="143">
        <v>0</v>
      </c>
      <c r="L172" s="145">
        <f t="shared" si="65"/>
        <v>4036</v>
      </c>
      <c r="M172" s="23">
        <f t="shared" si="66"/>
        <v>4036</v>
      </c>
      <c r="N172" s="193">
        <v>4000</v>
      </c>
      <c r="O172" s="328">
        <v>36</v>
      </c>
      <c r="P172" s="328">
        <v>0</v>
      </c>
      <c r="Q172" s="193">
        <f t="shared" si="63"/>
        <v>4036</v>
      </c>
      <c r="R172" s="45">
        <v>4</v>
      </c>
      <c r="S172" s="31"/>
      <c r="T172" s="19"/>
      <c r="U172" s="19"/>
      <c r="V172" s="51" t="e">
        <f>(#REF!+#REF!+U172)*100/(#REF!+#REF!+T172)</f>
        <v>#REF!</v>
      </c>
      <c r="W172" s="54"/>
      <c r="X172" s="19"/>
      <c r="Y172" s="19"/>
      <c r="Z172" s="51" t="e">
        <f>(#REF!+#REF!+U172+Y172)*100/(#REF!+#REF!+T172+X172)</f>
        <v>#REF!</v>
      </c>
      <c r="AA172" s="94"/>
      <c r="AB172" s="19"/>
      <c r="AC172" s="94"/>
      <c r="AD172" s="51" t="e">
        <f>(#REF!+#REF!+U172+Y172+AC172)*100/(#REF!+#REF!+T172+X172+AB172)</f>
        <v>#REF!</v>
      </c>
      <c r="AE172" s="94"/>
      <c r="AF172" s="94"/>
      <c r="AG172" s="94"/>
      <c r="AH172" s="51" t="e">
        <f>(#REF!+#REF!+U172+Y172+AC172+AG172)*100/(#REF!+#REF!+T172+X172+AB172+AF172)</f>
        <v>#REF!</v>
      </c>
      <c r="AI172" s="94"/>
      <c r="AJ172" s="19"/>
      <c r="AK172" s="19"/>
      <c r="AL172" s="19" t="e">
        <f>(#REF!+#REF!+U172+Y172+AC172+AG172+AK172)*100/(#REF!+#REF!+T172+X172+AB172+AF172+AJ172)</f>
        <v>#REF!</v>
      </c>
      <c r="AM172" s="104"/>
      <c r="AN172" s="103"/>
      <c r="AO172" s="104"/>
      <c r="AP172" s="19" t="e">
        <f>(#REF!+#REF!+U172+Y172+AC172+AG172+AK172+AO172)*100/(#REF!+#REF!+T172+X172+AB172+AF172+AJ172+AN172)</f>
        <v>#REF!</v>
      </c>
      <c r="AQ172" s="48"/>
      <c r="AR172" s="108"/>
      <c r="AS172" s="108"/>
      <c r="AT172" s="51" t="e">
        <f>(#REF!+#REF!+U172+Y172+AC172+AG172+AK172+AO172+AS172)*100/(#REF!+#REF!+T172+X172+AB172+AF172+AJ172+AN172+AR172)</f>
        <v>#REF!</v>
      </c>
      <c r="AU172" s="110"/>
      <c r="AV172" s="110"/>
      <c r="AW172" s="110"/>
      <c r="AX172" s="51" t="e">
        <f>(#REF!+#REF!+U172+Y172+AC172+AG172+AK172+AO172+AS172+AW172)*100/(#REF!+#REF!+T172+X172+AB172+AF172+AJ172+AN172+AR172+AV172)</f>
        <v>#REF!</v>
      </c>
      <c r="AY172" s="110"/>
      <c r="AZ172" s="110"/>
      <c r="BA172" s="110"/>
      <c r="BB172" s="51" t="e">
        <f>(#REF!+#REF!+U172+Y172+AC172+AG172+AK172+AO172+AS172+AW172+BA172)*100/(#REF!+#REF!+T172+X172+AB172+AF172+AJ172+AN172+AR172+AV172+AZ172)</f>
        <v>#REF!</v>
      </c>
      <c r="BC172" s="124"/>
      <c r="BD172" s="124"/>
      <c r="BE172" s="124"/>
      <c r="BF172" s="51" t="e">
        <f>(#REF!+#REF!+U172+Y172+AC172+AG172+AK172+AO172+AS172+AW172+BA172+BE172)*100/(#REF!+#REF!+T172+X172+AB172+AF172+AJ172+AN172+AR172+AV172+AZ172+BD172)</f>
        <v>#REF!</v>
      </c>
      <c r="BG172" s="16" t="e">
        <f>#REF!+#REF!+T172+X172+AB172+AF172</f>
        <v>#REF!</v>
      </c>
      <c r="BH172" s="16" t="e">
        <f>#REF!+#REF!+U172+Y172+AC172+AG172</f>
        <v>#REF!</v>
      </c>
    </row>
    <row r="173" spans="1:60" ht="24">
      <c r="A173" s="339"/>
      <c r="B173" s="339"/>
      <c r="C173" s="212" t="s">
        <v>669</v>
      </c>
      <c r="D173" s="162" t="s">
        <v>268</v>
      </c>
      <c r="E173" s="162" t="s">
        <v>449</v>
      </c>
      <c r="F173" s="33" t="s">
        <v>611</v>
      </c>
      <c r="G173" s="13">
        <v>4723</v>
      </c>
      <c r="H173" s="76">
        <f t="shared" si="64"/>
        <v>75031.40000000001</v>
      </c>
      <c r="I173" s="143">
        <v>73789.3</v>
      </c>
      <c r="J173" s="143">
        <v>1242.1</v>
      </c>
      <c r="K173" s="143">
        <v>0</v>
      </c>
      <c r="L173" s="145">
        <f t="shared" si="65"/>
        <v>75031.40000000001</v>
      </c>
      <c r="M173" s="23">
        <f t="shared" si="66"/>
        <v>46289</v>
      </c>
      <c r="N173" s="193">
        <v>45615.1</v>
      </c>
      <c r="O173" s="328">
        <v>673.9</v>
      </c>
      <c r="P173" s="328">
        <v>0</v>
      </c>
      <c r="Q173" s="193">
        <f t="shared" si="63"/>
        <v>46289</v>
      </c>
      <c r="R173" s="297" t="s">
        <v>718</v>
      </c>
      <c r="S173" s="31"/>
      <c r="T173" s="19"/>
      <c r="U173" s="19"/>
      <c r="V173" s="51" t="e">
        <f>(#REF!+#REF!+U173)*100/(#REF!+#REF!+T173)</f>
        <v>#REF!</v>
      </c>
      <c r="W173" s="54"/>
      <c r="X173" s="19"/>
      <c r="Y173" s="19"/>
      <c r="Z173" s="51" t="e">
        <f>(#REF!+#REF!+U173+Y173)*100/(#REF!+#REF!+T173+X173)</f>
        <v>#REF!</v>
      </c>
      <c r="AA173" s="94"/>
      <c r="AB173" s="19"/>
      <c r="AC173" s="94"/>
      <c r="AD173" s="51" t="e">
        <f>(#REF!+#REF!+U173+Y173+AC173)*100/(#REF!+#REF!+T173+X173+AB173)</f>
        <v>#REF!</v>
      </c>
      <c r="AE173" s="94"/>
      <c r="AF173" s="94"/>
      <c r="AG173" s="94"/>
      <c r="AH173" s="51" t="e">
        <f>(#REF!+#REF!+U173+Y173+AC173+AG173)*100/(#REF!+#REF!+T173+X173+AB173+AF173)</f>
        <v>#REF!</v>
      </c>
      <c r="AI173" s="94"/>
      <c r="AJ173" s="19"/>
      <c r="AK173" s="19"/>
      <c r="AL173" s="19" t="e">
        <f>(#REF!+#REF!+U173+Y173+AC173+AG173+AK173)*100/(#REF!+#REF!+T173+X173+AB173+AF173+AJ173)</f>
        <v>#REF!</v>
      </c>
      <c r="AM173" s="104"/>
      <c r="AN173" s="103"/>
      <c r="AO173" s="104"/>
      <c r="AP173" s="19" t="e">
        <f>(#REF!+#REF!+U173+Y173+AC173+AG173+AK173+AO173)*100/(#REF!+#REF!+T173+X173+AB173+AF173+AJ173+AN173)</f>
        <v>#REF!</v>
      </c>
      <c r="AQ173" s="48"/>
      <c r="AR173" s="108"/>
      <c r="AS173" s="108"/>
      <c r="AT173" s="51" t="e">
        <f>(#REF!+#REF!+U173+Y173+AC173+AG173+AK173+AO173+AS173)*100/(#REF!+#REF!+T173+X173+AB173+AF173+AJ173+AN173+AR173)</f>
        <v>#REF!</v>
      </c>
      <c r="AU173" s="110"/>
      <c r="AV173" s="110"/>
      <c r="AW173" s="110"/>
      <c r="AX173" s="51" t="e">
        <f>(#REF!+#REF!+U173+Y173+AC173+AG173+AK173+AO173+AS173+AW173)*100/(#REF!+#REF!+T173+X173+AB173+AF173+AJ173+AN173+AR173+AV173)</f>
        <v>#REF!</v>
      </c>
      <c r="AY173" s="110"/>
      <c r="AZ173" s="110"/>
      <c r="BA173" s="110"/>
      <c r="BB173" s="51" t="e">
        <f>(#REF!+#REF!+U173+Y173+AC173+AG173+AK173+AO173+AS173+AW173+BA173)*100/(#REF!+#REF!+T173+X173+AB173+AF173+AJ173+AN173+AR173+AV173+AZ173)</f>
        <v>#REF!</v>
      </c>
      <c r="BC173" s="124"/>
      <c r="BD173" s="124"/>
      <c r="BE173" s="124"/>
      <c r="BF173" s="51" t="e">
        <f>(#REF!+#REF!+U173+Y173+AC173+AG173+AK173+AO173+AS173+AW173+BA173+BE173)*100/(#REF!+#REF!+T173+X173+AB173+AF173+AJ173+AN173+AR173+AV173+AZ173+BD173)</f>
        <v>#REF!</v>
      </c>
      <c r="BG173" s="16" t="e">
        <f>#REF!+#REF!+T173+X173+AB173+AF173</f>
        <v>#REF!</v>
      </c>
      <c r="BH173" s="16" t="e">
        <f>#REF!+#REF!+U173+Y173+AC173+AG173</f>
        <v>#REF!</v>
      </c>
    </row>
    <row r="174" spans="1:60" ht="36">
      <c r="A174" s="339"/>
      <c r="B174" s="339"/>
      <c r="C174" s="212" t="s">
        <v>128</v>
      </c>
      <c r="D174" s="162" t="s">
        <v>269</v>
      </c>
      <c r="E174" s="162" t="s">
        <v>463</v>
      </c>
      <c r="F174" s="197">
        <v>2.2568</v>
      </c>
      <c r="G174" s="13">
        <v>6</v>
      </c>
      <c r="H174" s="76">
        <f t="shared" si="64"/>
        <v>164.4</v>
      </c>
      <c r="I174" s="143">
        <v>162.5</v>
      </c>
      <c r="J174" s="143">
        <v>1.9</v>
      </c>
      <c r="K174" s="143">
        <v>0</v>
      </c>
      <c r="L174" s="145">
        <f t="shared" si="65"/>
        <v>164.4</v>
      </c>
      <c r="M174" s="23">
        <f t="shared" si="66"/>
        <v>36.5</v>
      </c>
      <c r="N174" s="193">
        <v>36.1</v>
      </c>
      <c r="O174" s="328">
        <v>0.4</v>
      </c>
      <c r="P174" s="328">
        <v>0</v>
      </c>
      <c r="Q174" s="193">
        <f t="shared" si="63"/>
        <v>36.5</v>
      </c>
      <c r="R174" s="297">
        <v>4</v>
      </c>
      <c r="S174" s="31"/>
      <c r="T174" s="19"/>
      <c r="U174" s="19"/>
      <c r="V174" s="51" t="e">
        <f>(#REF!+#REF!+U174)*100/(#REF!+#REF!+T174)</f>
        <v>#REF!</v>
      </c>
      <c r="W174" s="54"/>
      <c r="X174" s="19"/>
      <c r="Y174" s="19"/>
      <c r="Z174" s="51" t="e">
        <f>(#REF!+#REF!+U174+Y174)*100/(#REF!+#REF!+T174+X174)</f>
        <v>#REF!</v>
      </c>
      <c r="AA174" s="94"/>
      <c r="AB174" s="19"/>
      <c r="AC174" s="94"/>
      <c r="AD174" s="51" t="e">
        <f>(#REF!+#REF!+U174+Y174+AC174)*100/(#REF!+#REF!+T174+X174+AB174)</f>
        <v>#REF!</v>
      </c>
      <c r="AE174" s="94"/>
      <c r="AF174" s="94"/>
      <c r="AG174" s="94"/>
      <c r="AH174" s="51" t="e">
        <f>(#REF!+#REF!+U174+Y174+AC174+AG174)*100/(#REF!+#REF!+T174+X174+AB174+AF174)</f>
        <v>#REF!</v>
      </c>
      <c r="AI174" s="94"/>
      <c r="AJ174" s="19"/>
      <c r="AK174" s="19"/>
      <c r="AL174" s="19" t="e">
        <f>(#REF!+#REF!+U174+Y174+AC174+AG174+AK174)*100/(#REF!+#REF!+T174+X174+AB174+AF174+AJ174)</f>
        <v>#REF!</v>
      </c>
      <c r="AM174" s="104"/>
      <c r="AN174" s="103"/>
      <c r="AO174" s="104"/>
      <c r="AP174" s="19" t="e">
        <f>(#REF!+#REF!+U174+Y174+AC174+AG174+AK174+AO174)*100/(#REF!+#REF!+T174+X174+AB174+AF174+AJ174+AN174)</f>
        <v>#REF!</v>
      </c>
      <c r="AQ174" s="48"/>
      <c r="AR174" s="108"/>
      <c r="AS174" s="108"/>
      <c r="AT174" s="51" t="e">
        <f>(#REF!+#REF!+U174+Y174+AC174+AG174+AK174+AO174+AS174)*100/(#REF!+#REF!+T174+X174+AB174+AF174+AJ174+AN174+AR174)</f>
        <v>#REF!</v>
      </c>
      <c r="AU174" s="110"/>
      <c r="AV174" s="110"/>
      <c r="AW174" s="110"/>
      <c r="AX174" s="51" t="e">
        <f>(#REF!+#REF!+U174+Y174+AC174+AG174+AK174+AO174+AS174+AW174)*100/(#REF!+#REF!+T174+X174+AB174+AF174+AJ174+AN174+AR174+AV174)</f>
        <v>#REF!</v>
      </c>
      <c r="AY174" s="110"/>
      <c r="AZ174" s="110"/>
      <c r="BA174" s="110"/>
      <c r="BB174" s="51" t="e">
        <f>(#REF!+#REF!+U174+Y174+AC174+AG174+AK174+AO174+AS174+AW174+BA174)*100/(#REF!+#REF!+T174+X174+AB174+AF174+AJ174+AN174+AR174+AV174+AZ174)</f>
        <v>#REF!</v>
      </c>
      <c r="BC174" s="124"/>
      <c r="BD174" s="124"/>
      <c r="BE174" s="124"/>
      <c r="BF174" s="51" t="e">
        <f>(#REF!+#REF!+U174+Y174+AC174+AG174+AK174+AO174+AS174+AW174+BA174+BE174)*100/(#REF!+#REF!+T174+X174+AB174+AF174+AJ174+AN174+AR174+AV174+AZ174+BD174)</f>
        <v>#REF!</v>
      </c>
      <c r="BG174" s="16" t="e">
        <f>#REF!+#REF!+T174+X174+AB174+AF174</f>
        <v>#REF!</v>
      </c>
      <c r="BH174" s="16" t="e">
        <f>#REF!+#REF!+U174+Y174+AC174+AG174</f>
        <v>#REF!</v>
      </c>
    </row>
    <row r="175" spans="1:60" ht="24">
      <c r="A175" s="339"/>
      <c r="B175" s="339"/>
      <c r="C175" s="212" t="s">
        <v>129</v>
      </c>
      <c r="D175" s="162" t="s">
        <v>270</v>
      </c>
      <c r="E175" s="162" t="s">
        <v>450</v>
      </c>
      <c r="F175" s="33" t="s">
        <v>451</v>
      </c>
      <c r="G175" s="13">
        <v>525</v>
      </c>
      <c r="H175" s="76">
        <f t="shared" si="64"/>
        <v>3949.5</v>
      </c>
      <c r="I175" s="143">
        <v>3887.3</v>
      </c>
      <c r="J175" s="143">
        <v>62.2</v>
      </c>
      <c r="K175" s="143">
        <v>0</v>
      </c>
      <c r="L175" s="145">
        <f t="shared" si="65"/>
        <v>3949.5</v>
      </c>
      <c r="M175" s="23">
        <f t="shared" si="66"/>
        <v>1880.6000000000001</v>
      </c>
      <c r="N175" s="193">
        <v>1856.2</v>
      </c>
      <c r="O175" s="328">
        <v>24.4</v>
      </c>
      <c r="P175" s="328">
        <v>0</v>
      </c>
      <c r="Q175" s="193">
        <f t="shared" si="63"/>
        <v>1880.6000000000001</v>
      </c>
      <c r="R175" s="45">
        <v>227</v>
      </c>
      <c r="S175" s="31"/>
      <c r="T175" s="19"/>
      <c r="U175" s="19"/>
      <c r="V175" s="51" t="e">
        <f>(#REF!+#REF!+U175)*100/(#REF!+#REF!+T175)</f>
        <v>#REF!</v>
      </c>
      <c r="W175" s="54"/>
      <c r="X175" s="19"/>
      <c r="Y175" s="19"/>
      <c r="Z175" s="51" t="e">
        <f>(#REF!+#REF!+U175+Y175)*100/(#REF!+#REF!+T175+X175)</f>
        <v>#REF!</v>
      </c>
      <c r="AA175" s="94"/>
      <c r="AB175" s="19"/>
      <c r="AC175" s="94"/>
      <c r="AD175" s="51" t="e">
        <f>(#REF!+#REF!+U175+Y175+AC175)*100/(#REF!+#REF!+T175+X175+AB175)</f>
        <v>#REF!</v>
      </c>
      <c r="AE175" s="94"/>
      <c r="AF175" s="94"/>
      <c r="AG175" s="94"/>
      <c r="AH175" s="51" t="e">
        <f>(#REF!+#REF!+U175+Y175+AC175+AG175)*100/(#REF!+#REF!+T175+X175+AB175+AF175)</f>
        <v>#REF!</v>
      </c>
      <c r="AI175" s="94"/>
      <c r="AJ175" s="19"/>
      <c r="AK175" s="19"/>
      <c r="AL175" s="19" t="e">
        <f>(#REF!+#REF!+U175+Y175+AC175+AG175+AK175)*100/(#REF!+#REF!+T175+X175+AB175+AF175+AJ175)</f>
        <v>#REF!</v>
      </c>
      <c r="AM175" s="104"/>
      <c r="AN175" s="103"/>
      <c r="AO175" s="104"/>
      <c r="AP175" s="19" t="e">
        <f>(#REF!+#REF!+U175+Y175+AC175+AG175+AK175+AO175)*100/(#REF!+#REF!+T175+X175+AB175+AF175+AJ175+AN175)</f>
        <v>#REF!</v>
      </c>
      <c r="AQ175" s="48"/>
      <c r="AR175" s="108"/>
      <c r="AS175" s="108"/>
      <c r="AT175" s="51" t="e">
        <f>(#REF!+#REF!+U175+Y175+AC175+AG175+AK175+AO175+AS175)*100/(#REF!+#REF!+T175+X175+AB175+AF175+AJ175+AN175+AR175)</f>
        <v>#REF!</v>
      </c>
      <c r="AU175" s="110"/>
      <c r="AV175" s="110"/>
      <c r="AW175" s="110"/>
      <c r="AX175" s="51" t="e">
        <f>(#REF!+#REF!+U175+Y175+AC175+AG175+AK175+AO175+AS175+AW175)*100/(#REF!+#REF!+T175+X175+AB175+AF175+AJ175+AN175+AR175+AV175)</f>
        <v>#REF!</v>
      </c>
      <c r="AY175" s="110"/>
      <c r="AZ175" s="110"/>
      <c r="BA175" s="110"/>
      <c r="BB175" s="51" t="e">
        <f>(#REF!+#REF!+U175+Y175+AC175+AG175+AK175+AO175+AS175+AW175+BA175)*100/(#REF!+#REF!+T175+X175+AB175+AF175+AJ175+AN175+AR175+AV175+AZ175)</f>
        <v>#REF!</v>
      </c>
      <c r="BC175" s="124"/>
      <c r="BD175" s="124"/>
      <c r="BE175" s="124"/>
      <c r="BF175" s="51" t="e">
        <f>(#REF!+#REF!+U175+Y175+AC175+AG175+AK175+AO175+AS175+AW175+BA175+BE175)*100/(#REF!+#REF!+T175+X175+AB175+AF175+AJ175+AN175+AR175+AV175+AZ175+BD175)</f>
        <v>#REF!</v>
      </c>
      <c r="BG175" s="16" t="e">
        <f>#REF!+#REF!+T175+X175+AB175+AF175</f>
        <v>#REF!</v>
      </c>
      <c r="BH175" s="16" t="e">
        <f>#REF!+#REF!+U175+Y175+AC175+AG175</f>
        <v>#REF!</v>
      </c>
    </row>
    <row r="176" spans="1:60" ht="36">
      <c r="A176" s="339"/>
      <c r="B176" s="339"/>
      <c r="C176" s="212" t="s">
        <v>130</v>
      </c>
      <c r="D176" s="351" t="s">
        <v>271</v>
      </c>
      <c r="E176" s="165"/>
      <c r="F176" s="33">
        <v>112.84</v>
      </c>
      <c r="G176" s="13">
        <v>1</v>
      </c>
      <c r="H176" s="76">
        <f t="shared" si="64"/>
        <v>115.1</v>
      </c>
      <c r="I176" s="109">
        <v>112.8</v>
      </c>
      <c r="J176" s="109">
        <v>2.3</v>
      </c>
      <c r="K176" s="109">
        <v>0</v>
      </c>
      <c r="L176" s="145">
        <f>J176+I176</f>
        <v>115.1</v>
      </c>
      <c r="M176" s="23">
        <f t="shared" si="66"/>
        <v>0</v>
      </c>
      <c r="N176" s="193">
        <v>0</v>
      </c>
      <c r="O176" s="310">
        <v>0</v>
      </c>
      <c r="P176" s="310">
        <v>0</v>
      </c>
      <c r="Q176" s="193">
        <f t="shared" si="63"/>
        <v>0</v>
      </c>
      <c r="R176" s="45">
        <v>0</v>
      </c>
      <c r="S176" s="31"/>
      <c r="T176" s="19"/>
      <c r="U176" s="19"/>
      <c r="V176" s="51" t="e">
        <f>(#REF!+#REF!+U176)*100/(#REF!+#REF!+T176)</f>
        <v>#REF!</v>
      </c>
      <c r="W176" s="54"/>
      <c r="X176" s="19"/>
      <c r="Y176" s="19"/>
      <c r="Z176" s="51" t="e">
        <f>(#REF!+#REF!+U176+Y176)*100/(#REF!+#REF!+T176+X176)</f>
        <v>#REF!</v>
      </c>
      <c r="AA176" s="94"/>
      <c r="AB176" s="19"/>
      <c r="AC176" s="94"/>
      <c r="AD176" s="51" t="e">
        <f>(#REF!+#REF!+U176+Y176+AC176)*100/(#REF!+#REF!+T176+X176+AB176)</f>
        <v>#REF!</v>
      </c>
      <c r="AE176" s="94"/>
      <c r="AF176" s="94"/>
      <c r="AG176" s="94"/>
      <c r="AH176" s="51" t="e">
        <f>(#REF!+#REF!+U176+Y176+AC176+AG176)*100/(#REF!+#REF!+T176+X176+AB176+AF176)</f>
        <v>#REF!</v>
      </c>
      <c r="AI176" s="94"/>
      <c r="AJ176" s="19"/>
      <c r="AK176" s="19"/>
      <c r="AL176" s="19" t="e">
        <f>(#REF!+#REF!+U176+Y176+AC176+AG176+AK176)*100/(#REF!+#REF!+T176+X176+AB176+AF176+AJ176)</f>
        <v>#REF!</v>
      </c>
      <c r="AM176" s="104"/>
      <c r="AN176" s="103"/>
      <c r="AO176" s="104"/>
      <c r="AP176" s="19" t="e">
        <f>(#REF!+#REF!+U176+Y176+AC176+AG176+AK176+AO176)*100/(#REF!+#REF!+T176+X176+AB176+AF176+AJ176+AN176)</f>
        <v>#REF!</v>
      </c>
      <c r="AQ176" s="54"/>
      <c r="AR176" s="54"/>
      <c r="AS176" s="54"/>
      <c r="AT176" s="51" t="e">
        <f>(#REF!+#REF!+U176+Y176+AC176+AG176+AK176+AO176+AS176)*100/(#REF!+#REF!+T176+X176+AB176+AF176+AJ176+AN176+AR176)</f>
        <v>#REF!</v>
      </c>
      <c r="AU176" s="110"/>
      <c r="AV176" s="110"/>
      <c r="AW176" s="110"/>
      <c r="AX176" s="51" t="e">
        <f>(#REF!+#REF!+U176+Y176+AC176+AG176+AK176+AO176+AS176+AW176)*100/(#REF!+#REF!+T176+X176+AB176+AF176+AJ176+AN176+AR176+AV176)</f>
        <v>#REF!</v>
      </c>
      <c r="AY176" s="110"/>
      <c r="AZ176" s="110"/>
      <c r="BA176" s="110"/>
      <c r="BB176" s="51" t="e">
        <f>(#REF!+#REF!+U176+Y176+AC176+AG176+AK176+AO176+AS176+AW176+BA176)*100/(#REF!+#REF!+T176+X176+AB176+AF176+AJ176+AN176+AR176+AV176+AZ176)</f>
        <v>#REF!</v>
      </c>
      <c r="BC176" s="124"/>
      <c r="BD176" s="124"/>
      <c r="BE176" s="124"/>
      <c r="BF176" s="51" t="e">
        <f>(#REF!+#REF!+U176+Y176+AC176+AG176+AK176+AO176+AS176+AW176+BA176+BE176)*100/(#REF!+#REF!+T176+X176+AB176+AF176+AJ176+AN176+AR176+AV176+AZ176+BD176)</f>
        <v>#REF!</v>
      </c>
      <c r="BG176" s="16" t="e">
        <f>#REF!+#REF!+T176+X176+AB176+AF176</f>
        <v>#REF!</v>
      </c>
      <c r="BH176" s="16" t="e">
        <f>#REF!+#REF!+U176+Y176+AC176+AG176</f>
        <v>#REF!</v>
      </c>
    </row>
    <row r="177" spans="1:60" ht="36">
      <c r="A177" s="339"/>
      <c r="B177" s="339"/>
      <c r="C177" s="212" t="s">
        <v>131</v>
      </c>
      <c r="D177" s="352"/>
      <c r="E177" s="167" t="s">
        <v>439</v>
      </c>
      <c r="F177" s="33">
        <v>78.99</v>
      </c>
      <c r="G177" s="13">
        <v>1</v>
      </c>
      <c r="H177" s="76">
        <f t="shared" si="64"/>
        <v>81.3</v>
      </c>
      <c r="I177" s="109">
        <v>79</v>
      </c>
      <c r="J177" s="109">
        <v>2.3</v>
      </c>
      <c r="K177" s="109">
        <v>0</v>
      </c>
      <c r="L177" s="145">
        <f t="shared" si="65"/>
        <v>81.3</v>
      </c>
      <c r="M177" s="23">
        <f t="shared" si="66"/>
        <v>0</v>
      </c>
      <c r="N177" s="193">
        <v>0</v>
      </c>
      <c r="O177" s="310">
        <v>0</v>
      </c>
      <c r="P177" s="310">
        <v>0</v>
      </c>
      <c r="Q177" s="193">
        <f t="shared" si="63"/>
        <v>0</v>
      </c>
      <c r="R177" s="45">
        <v>0</v>
      </c>
      <c r="S177" s="31"/>
      <c r="T177" s="19"/>
      <c r="U177" s="19"/>
      <c r="V177" s="51" t="e">
        <f>(#REF!+#REF!+U177)*100/(#REF!+#REF!+T177)</f>
        <v>#REF!</v>
      </c>
      <c r="W177" s="54"/>
      <c r="X177" s="19"/>
      <c r="Y177" s="19"/>
      <c r="Z177" s="51" t="e">
        <f>(#REF!+#REF!+U177+Y177)*100/(#REF!+#REF!+T177+X177)</f>
        <v>#REF!</v>
      </c>
      <c r="AA177" s="94"/>
      <c r="AB177" s="19"/>
      <c r="AC177" s="94"/>
      <c r="AD177" s="51" t="e">
        <f>(#REF!+#REF!+U177+Y177+AC177)*100/(#REF!+#REF!+T177+X177+AB177)</f>
        <v>#REF!</v>
      </c>
      <c r="AE177" s="94"/>
      <c r="AF177" s="94"/>
      <c r="AG177" s="94"/>
      <c r="AH177" s="51" t="e">
        <f>(#REF!+#REF!+U177+Y177+AC177+AG177)*100/(#REF!+#REF!+T177+X177+AB177+AF177)</f>
        <v>#REF!</v>
      </c>
      <c r="AI177" s="94"/>
      <c r="AJ177" s="19"/>
      <c r="AK177" s="19"/>
      <c r="AL177" s="19" t="e">
        <f>(#REF!+#REF!+U177+Y177+AC177+AG177+AK177)*100/(#REF!+#REF!+T177+X177+AB177+AF177+AJ177)</f>
        <v>#REF!</v>
      </c>
      <c r="AM177" s="104"/>
      <c r="AN177" s="103"/>
      <c r="AO177" s="104"/>
      <c r="AP177" s="19" t="e">
        <f>(#REF!+#REF!+U177+Y177+AC177+AG177+AK177+AO177)*100/(#REF!+#REF!+T177+X177+AB177+AF177+AJ177+AN177)</f>
        <v>#REF!</v>
      </c>
      <c r="AQ177" s="54"/>
      <c r="AR177" s="54"/>
      <c r="AS177" s="54"/>
      <c r="AT177" s="51" t="e">
        <f>(#REF!+#REF!+U177+Y177+AC177+AG177+AK177+AO177+AS177)*100/(#REF!+#REF!+T177+X177+AB177+AF177+AJ177+AN177+AR177)</f>
        <v>#REF!</v>
      </c>
      <c r="AU177" s="110"/>
      <c r="AV177" s="110"/>
      <c r="AW177" s="110"/>
      <c r="AX177" s="51" t="e">
        <f>(#REF!+#REF!+U177+Y177+AC177+AG177+AK177+AO177+AS177+AW177)*100/(#REF!+#REF!+T177+X177+AB177+AF177+AJ177+AN177+AR177+AV177)</f>
        <v>#REF!</v>
      </c>
      <c r="AY177" s="110"/>
      <c r="AZ177" s="110"/>
      <c r="BA177" s="110"/>
      <c r="BB177" s="51" t="e">
        <f>(#REF!+#REF!+U177+Y177+AC177+AG177+AK177+AO177+AS177+AW177+BA177)*100/(#REF!+#REF!+T177+X177+AB177+AF177+AJ177+AN177+AR177+AV177+AZ177)</f>
        <v>#REF!</v>
      </c>
      <c r="BC177" s="124"/>
      <c r="BD177" s="124"/>
      <c r="BE177" s="124"/>
      <c r="BF177" s="51" t="e">
        <f>(#REF!+#REF!+U177+Y177+AC177+AG177+AK177+AO177+AS177+AW177+BA177+BE177)*100/(#REF!+#REF!+T177+X177+AB177+AF177+AJ177+AN177+AR177+AV177+AZ177+BD177)</f>
        <v>#REF!</v>
      </c>
      <c r="BG177" s="16" t="e">
        <f>#REF!+#REF!+T177+X177+AB177+AF177</f>
        <v>#REF!</v>
      </c>
      <c r="BH177" s="16" t="e">
        <f>#REF!+#REF!+U177+Y177+AC177+AG177</f>
        <v>#REF!</v>
      </c>
    </row>
    <row r="178" spans="1:60" ht="36">
      <c r="A178" s="339"/>
      <c r="B178" s="339"/>
      <c r="C178" s="212" t="s">
        <v>132</v>
      </c>
      <c r="D178" s="353"/>
      <c r="E178" s="166"/>
      <c r="F178" s="33">
        <v>56.42</v>
      </c>
      <c r="G178" s="13">
        <v>3</v>
      </c>
      <c r="H178" s="76">
        <f>L178</f>
        <v>171.60000000000002</v>
      </c>
      <c r="I178" s="109">
        <v>169.3</v>
      </c>
      <c r="J178" s="109">
        <v>2.3</v>
      </c>
      <c r="K178" s="109">
        <v>0</v>
      </c>
      <c r="L178" s="145">
        <f t="shared" si="65"/>
        <v>171.60000000000002</v>
      </c>
      <c r="M178" s="23">
        <f t="shared" si="66"/>
        <v>0</v>
      </c>
      <c r="N178" s="193">
        <v>0</v>
      </c>
      <c r="O178" s="310">
        <v>0</v>
      </c>
      <c r="P178" s="310">
        <v>0</v>
      </c>
      <c r="Q178" s="193">
        <f t="shared" si="63"/>
        <v>0</v>
      </c>
      <c r="R178" s="45">
        <v>0</v>
      </c>
      <c r="S178" s="31"/>
      <c r="T178" s="19"/>
      <c r="U178" s="19"/>
      <c r="V178" s="51" t="e">
        <f>(#REF!+#REF!+U178)*100/(#REF!+#REF!+T178)</f>
        <v>#REF!</v>
      </c>
      <c r="W178" s="54"/>
      <c r="X178" s="19"/>
      <c r="Y178" s="19"/>
      <c r="Z178" s="51" t="e">
        <f>(#REF!+#REF!+U178+Y178)*100/(#REF!+#REF!+T178+X178)</f>
        <v>#REF!</v>
      </c>
      <c r="AA178" s="94"/>
      <c r="AB178" s="19"/>
      <c r="AC178" s="94"/>
      <c r="AD178" s="51" t="e">
        <f>(#REF!+#REF!+U178+Y178+AC178)*100/(#REF!+#REF!+T178+X178+AB178)</f>
        <v>#REF!</v>
      </c>
      <c r="AE178" s="94"/>
      <c r="AF178" s="94"/>
      <c r="AG178" s="94"/>
      <c r="AH178" s="51" t="e">
        <f>(#REF!+#REF!+U178+Y178+AC178+AG178)*100/(#REF!+#REF!+T178+X178+AB178+AF178)</f>
        <v>#REF!</v>
      </c>
      <c r="AI178" s="94"/>
      <c r="AJ178" s="19"/>
      <c r="AK178" s="19"/>
      <c r="AL178" s="19" t="e">
        <f>(#REF!+#REF!+U178+Y178+AC178+AG178+AK178)*100/(#REF!+#REF!+T178+X178+AB178+AF178+AJ178)</f>
        <v>#REF!</v>
      </c>
      <c r="AM178" s="104"/>
      <c r="AN178" s="103"/>
      <c r="AO178" s="104"/>
      <c r="AP178" s="19" t="e">
        <f>(#REF!+#REF!+U178+Y178+AC178+AG178+AK178+AO178)*100/(#REF!+#REF!+T178+X178+AB178+AF178+AJ178+AN178)</f>
        <v>#REF!</v>
      </c>
      <c r="AQ178" s="54"/>
      <c r="AR178" s="54"/>
      <c r="AS178" s="54"/>
      <c r="AT178" s="51" t="e">
        <f>(#REF!+#REF!+U178+Y178+AC178+AG178+AK178+AO178+AS178)*100/(#REF!+#REF!+T178+X178+AB178+AF178+AJ178+AN178+AR178)</f>
        <v>#REF!</v>
      </c>
      <c r="AU178" s="110"/>
      <c r="AV178" s="110"/>
      <c r="AW178" s="110"/>
      <c r="AX178" s="51" t="e">
        <f>(#REF!+#REF!+U178+Y178+AC178+AG178+AK178+AO178+AS178+AW178)*100/(#REF!+#REF!+T178+X178+AB178+AF178+AJ178+AN178+AR178+AV178)</f>
        <v>#REF!</v>
      </c>
      <c r="AY178" s="110"/>
      <c r="AZ178" s="110"/>
      <c r="BA178" s="110"/>
      <c r="BB178" s="51" t="e">
        <f>(#REF!+#REF!+U178+Y178+AC178+AG178+AK178+AO178+AS178+AW178+BA178)*100/(#REF!+#REF!+T178+X178+AB178+AF178+AJ178+AN178+AR178+AV178+AZ178)</f>
        <v>#REF!</v>
      </c>
      <c r="BC178" s="124"/>
      <c r="BD178" s="124"/>
      <c r="BE178" s="124"/>
      <c r="BF178" s="51" t="e">
        <f>(#REF!+#REF!+U178+Y178+AC178+AG178+AK178+AO178+AS178+AW178+BA178+BE178)*100/(#REF!+#REF!+T178+X178+AB178+AF178+AJ178+AN178+AR178+AV178+AZ178+BD178)</f>
        <v>#REF!</v>
      </c>
      <c r="BG178" s="16" t="e">
        <f>#REF!+#REF!+T178+X178+AB178+AF178</f>
        <v>#REF!</v>
      </c>
      <c r="BH178" s="16" t="e">
        <f>#REF!+#REF!+U178+Y178+AC178+AG178</f>
        <v>#REF!</v>
      </c>
    </row>
    <row r="179" spans="1:60" ht="60">
      <c r="A179" s="339"/>
      <c r="B179" s="339"/>
      <c r="C179" s="212" t="s">
        <v>670</v>
      </c>
      <c r="D179" s="162" t="s">
        <v>272</v>
      </c>
      <c r="E179" s="162" t="s">
        <v>442</v>
      </c>
      <c r="F179" s="197">
        <v>0.3952</v>
      </c>
      <c r="G179" s="13">
        <v>3</v>
      </c>
      <c r="H179" s="76">
        <f t="shared" si="64"/>
        <v>14.6</v>
      </c>
      <c r="I179" s="143">
        <v>14.4</v>
      </c>
      <c r="J179" s="143">
        <v>0.2</v>
      </c>
      <c r="K179" s="143">
        <v>0</v>
      </c>
      <c r="L179" s="145">
        <f t="shared" si="65"/>
        <v>14.6</v>
      </c>
      <c r="M179" s="23">
        <f t="shared" si="66"/>
        <v>9.6</v>
      </c>
      <c r="N179" s="193">
        <v>9.5</v>
      </c>
      <c r="O179" s="328">
        <v>0.1</v>
      </c>
      <c r="P179" s="328">
        <v>0</v>
      </c>
      <c r="Q179" s="193">
        <f t="shared" si="63"/>
        <v>9.6</v>
      </c>
      <c r="R179" s="293" t="s">
        <v>680</v>
      </c>
      <c r="S179" s="31"/>
      <c r="T179" s="19"/>
      <c r="U179" s="19"/>
      <c r="V179" s="51" t="e">
        <f>(#REF!+#REF!+U179)*100/(#REF!+#REF!+T179)</f>
        <v>#REF!</v>
      </c>
      <c r="W179" s="54"/>
      <c r="X179" s="19"/>
      <c r="Y179" s="19"/>
      <c r="Z179" s="51" t="e">
        <f>(#REF!+#REF!+U179+Y179)*100/(#REF!+#REF!+T179+X179)</f>
        <v>#REF!</v>
      </c>
      <c r="AA179" s="94"/>
      <c r="AB179" s="19"/>
      <c r="AC179" s="94"/>
      <c r="AD179" s="51" t="e">
        <f>(#REF!+#REF!+U179+Y179+AC179)*100/(#REF!+#REF!+T179+X179+AB179)</f>
        <v>#REF!</v>
      </c>
      <c r="AE179" s="94"/>
      <c r="AF179" s="94"/>
      <c r="AG179" s="94"/>
      <c r="AH179" s="51" t="e">
        <f>(#REF!+#REF!+U179+Y179+AC179+AG179)*100/(#REF!+#REF!+T179+X179+AB179+AF179)</f>
        <v>#REF!</v>
      </c>
      <c r="AI179" s="94"/>
      <c r="AJ179" s="19"/>
      <c r="AK179" s="19"/>
      <c r="AL179" s="19" t="e">
        <f>(#REF!+#REF!+U179+Y179+AC179+AG179+AK179)*100/(#REF!+#REF!+T179+X179+AB179+AF179+AJ179)</f>
        <v>#REF!</v>
      </c>
      <c r="AM179" s="104"/>
      <c r="AN179" s="103"/>
      <c r="AO179" s="104"/>
      <c r="AP179" s="19" t="e">
        <f>(#REF!+#REF!+U179+Y179+AC179+AG179+AK179+AO179)*100/(#REF!+#REF!+T179+X179+AB179+AF179+AJ179+AN179)</f>
        <v>#REF!</v>
      </c>
      <c r="AQ179" s="48"/>
      <c r="AR179" s="108"/>
      <c r="AS179" s="108"/>
      <c r="AT179" s="51" t="e">
        <f>(#REF!+#REF!+U179+Y179+AC179+AG179+AK179+AO179+AS179)*100/(#REF!+#REF!+T179+X179+AB179+AF179+AJ179+AN179+AR179)</f>
        <v>#REF!</v>
      </c>
      <c r="AU179" s="110"/>
      <c r="AV179" s="110"/>
      <c r="AW179" s="110"/>
      <c r="AX179" s="51" t="e">
        <f>(#REF!+#REF!+U179+Y179+AC179+AG179+AK179+AO179+AS179+AW179)*100/(#REF!+#REF!+T179+X179+AB179+AF179+AJ179+AN179+AR179+AV179)</f>
        <v>#REF!</v>
      </c>
      <c r="AY179" s="110"/>
      <c r="AZ179" s="110"/>
      <c r="BA179" s="110"/>
      <c r="BB179" s="51" t="e">
        <f>(#REF!+#REF!+U179+Y179+AC179+AG179+AK179+AO179+AS179+AW179+BA179)*100/(#REF!+#REF!+T179+X179+AB179+AF179+AJ179+AN179+AR179+AV179+AZ179)</f>
        <v>#REF!</v>
      </c>
      <c r="BC179" s="124"/>
      <c r="BD179" s="124"/>
      <c r="BE179" s="124"/>
      <c r="BF179" s="51" t="e">
        <f>(#REF!+#REF!+U179+Y179+AC179+AG179+AK179+AO179+AS179+AW179+BA179+BE179)*100/(#REF!+#REF!+T179+X179+AB179+AF179+AJ179+AN179+AR179+AV179+AZ179+BD179)</f>
        <v>#REF!</v>
      </c>
      <c r="BG179" s="16" t="e">
        <f>#REF!+#REF!+T179+X179+AB179+AF179</f>
        <v>#REF!</v>
      </c>
      <c r="BH179" s="16" t="e">
        <f>#REF!+#REF!+U179+Y179+AC179+AG179</f>
        <v>#REF!</v>
      </c>
    </row>
    <row r="180" spans="1:60" ht="60">
      <c r="A180" s="339"/>
      <c r="B180" s="339"/>
      <c r="C180" s="212" t="s">
        <v>133</v>
      </c>
      <c r="D180" s="162" t="s">
        <v>277</v>
      </c>
      <c r="E180" s="162" t="s">
        <v>460</v>
      </c>
      <c r="F180" s="33" t="s">
        <v>612</v>
      </c>
      <c r="G180" s="13">
        <v>258</v>
      </c>
      <c r="H180" s="76">
        <f t="shared" si="64"/>
        <v>35434.399999999994</v>
      </c>
      <c r="I180" s="143">
        <v>34791.7</v>
      </c>
      <c r="J180" s="143">
        <v>642.7</v>
      </c>
      <c r="K180" s="143">
        <v>0</v>
      </c>
      <c r="L180" s="145">
        <f t="shared" si="65"/>
        <v>35434.399999999994</v>
      </c>
      <c r="M180" s="23">
        <f t="shared" si="66"/>
        <v>20692.7</v>
      </c>
      <c r="N180" s="193">
        <v>20383.5</v>
      </c>
      <c r="O180" s="328">
        <v>309.2</v>
      </c>
      <c r="P180" s="328">
        <v>0</v>
      </c>
      <c r="Q180" s="193">
        <f t="shared" si="63"/>
        <v>20692.7</v>
      </c>
      <c r="R180" s="297" t="s">
        <v>719</v>
      </c>
      <c r="S180" s="31"/>
      <c r="T180" s="19"/>
      <c r="U180" s="19"/>
      <c r="V180" s="51" t="e">
        <f>(#REF!+#REF!+U180)*100/(#REF!+#REF!+T180)</f>
        <v>#REF!</v>
      </c>
      <c r="W180" s="54"/>
      <c r="X180" s="19"/>
      <c r="Y180" s="19"/>
      <c r="Z180" s="51" t="e">
        <f>(#REF!+#REF!+U180+Y180)*100/(#REF!+#REF!+T180+X180)</f>
        <v>#REF!</v>
      </c>
      <c r="AA180" s="94"/>
      <c r="AB180" s="19"/>
      <c r="AC180" s="94"/>
      <c r="AD180" s="51" t="e">
        <f>(#REF!+#REF!+U180+Y180+AC180)*100/(#REF!+#REF!+T180+X180+AB180)</f>
        <v>#REF!</v>
      </c>
      <c r="AE180" s="94"/>
      <c r="AF180" s="94"/>
      <c r="AG180" s="94"/>
      <c r="AH180" s="51" t="e">
        <f>(#REF!+#REF!+U180+Y180+AC180+AG180)*100/(#REF!+#REF!+T180+X180+AB180+AF180)</f>
        <v>#REF!</v>
      </c>
      <c r="AI180" s="94"/>
      <c r="AJ180" s="19"/>
      <c r="AK180" s="19"/>
      <c r="AL180" s="19" t="e">
        <f>(#REF!+#REF!+U180+Y180+AC180+AG180+AK180)*100/(#REF!+#REF!+T180+X180+AB180+AF180+AJ180)</f>
        <v>#REF!</v>
      </c>
      <c r="AM180" s="104"/>
      <c r="AN180" s="103"/>
      <c r="AO180" s="104"/>
      <c r="AP180" s="19" t="e">
        <f>(#REF!+#REF!+U180+Y180+AC180+AG180+AK180+AO180)*100/(#REF!+#REF!+T180+X180+AB180+AF180+AJ180+AN180)</f>
        <v>#REF!</v>
      </c>
      <c r="AQ180" s="48"/>
      <c r="AR180" s="108"/>
      <c r="AS180" s="108"/>
      <c r="AT180" s="51" t="e">
        <f>(#REF!+#REF!+U180+Y180+AC180+AG180+AK180+AO180+AS180)*100/(#REF!+#REF!+T180+X180+AB180+AF180+AJ180+AN180+AR180)</f>
        <v>#REF!</v>
      </c>
      <c r="AU180" s="110"/>
      <c r="AV180" s="110"/>
      <c r="AW180" s="110"/>
      <c r="AX180" s="51" t="e">
        <f>(#REF!+#REF!+U180+Y180+AC180+AG180+AK180+AO180+AS180+AW180)*100/(#REF!+#REF!+T180+X180+AB180+AF180+AJ180+AN180+AR180+AV180)</f>
        <v>#REF!</v>
      </c>
      <c r="AY180" s="110"/>
      <c r="AZ180" s="110"/>
      <c r="BA180" s="110"/>
      <c r="BB180" s="51" t="e">
        <f>(#REF!+#REF!+U180+Y180+AC180+AG180+AK180+AO180+AS180+AW180+BA180)*100/(#REF!+#REF!+T180+X180+AB180+AF180+AJ180+AN180+AR180+AV180+AZ180)</f>
        <v>#REF!</v>
      </c>
      <c r="BC180" s="124"/>
      <c r="BD180" s="124"/>
      <c r="BE180" s="124"/>
      <c r="BF180" s="51" t="e">
        <f>(#REF!+#REF!+U180+Y180+AC180+AG180+AK180+AO180+AS180+AW180+BA180+BE180)*100/(#REF!+#REF!+T180+X180+AB180+AF180+AJ180+AN180+AR180+AV180+AZ180+BD180)</f>
        <v>#REF!</v>
      </c>
      <c r="BG180" s="16" t="e">
        <f>#REF!+#REF!+T180+X180+AB180+AF180</f>
        <v>#REF!</v>
      </c>
      <c r="BH180" s="16" t="e">
        <f>#REF!+#REF!+U180+Y180+AC180+AG180</f>
        <v>#REF!</v>
      </c>
    </row>
    <row r="181" spans="1:60" ht="24">
      <c r="A181" s="339"/>
      <c r="B181" s="339"/>
      <c r="C181" s="212" t="s">
        <v>339</v>
      </c>
      <c r="D181" s="162" t="s">
        <v>278</v>
      </c>
      <c r="E181" s="162" t="s">
        <v>455</v>
      </c>
      <c r="F181" s="69" t="s">
        <v>613</v>
      </c>
      <c r="G181" s="39" t="s">
        <v>614</v>
      </c>
      <c r="H181" s="76">
        <f t="shared" si="64"/>
        <v>24112.7</v>
      </c>
      <c r="I181" s="148">
        <v>23868.5</v>
      </c>
      <c r="J181" s="148">
        <v>244.2</v>
      </c>
      <c r="K181" s="148">
        <v>0</v>
      </c>
      <c r="L181" s="145">
        <f t="shared" si="65"/>
        <v>24112.7</v>
      </c>
      <c r="M181" s="23">
        <f t="shared" si="66"/>
        <v>15114.900000000001</v>
      </c>
      <c r="N181" s="193">
        <v>14985.7</v>
      </c>
      <c r="O181" s="328">
        <v>129.2</v>
      </c>
      <c r="P181" s="328">
        <v>0</v>
      </c>
      <c r="Q181" s="193">
        <f t="shared" si="63"/>
        <v>15114.900000000001</v>
      </c>
      <c r="R181" s="297" t="s">
        <v>720</v>
      </c>
      <c r="S181" s="31"/>
      <c r="T181" s="19"/>
      <c r="U181" s="19"/>
      <c r="V181" s="51" t="e">
        <f>(#REF!+#REF!+U181)*100/(#REF!+#REF!+T181)</f>
        <v>#REF!</v>
      </c>
      <c r="W181" s="54"/>
      <c r="X181" s="19"/>
      <c r="Y181" s="19"/>
      <c r="Z181" s="51" t="e">
        <f>(#REF!+#REF!+U181+Y181)*100/(#REF!+#REF!+T181+X181)</f>
        <v>#REF!</v>
      </c>
      <c r="AA181" s="94"/>
      <c r="AB181" s="19"/>
      <c r="AC181" s="94"/>
      <c r="AD181" s="51" t="e">
        <f>(#REF!+#REF!+U181+Y181+AC181)*100/(#REF!+#REF!+T181+X181+AB181)</f>
        <v>#REF!</v>
      </c>
      <c r="AE181" s="94"/>
      <c r="AF181" s="94"/>
      <c r="AG181" s="94"/>
      <c r="AH181" s="51" t="e">
        <f>(#REF!+#REF!+U181+Y181+AC181+AG181)*100/(#REF!+#REF!+T181+X181+AB181+AF181)</f>
        <v>#REF!</v>
      </c>
      <c r="AI181" s="94"/>
      <c r="AJ181" s="19"/>
      <c r="AK181" s="19"/>
      <c r="AL181" s="19" t="e">
        <f>(#REF!+#REF!+U181+Y181+AC181+AG181+AK181)*100/(#REF!+#REF!+T181+X181+AB181+AF181+AJ181)</f>
        <v>#REF!</v>
      </c>
      <c r="AM181" s="104"/>
      <c r="AN181" s="103"/>
      <c r="AO181" s="103"/>
      <c r="AP181" s="19" t="e">
        <f>(#REF!+#REF!+U181+Y181+AC181+AG181+AK181+AO181)*100/(#REF!+#REF!+T181+X181+AB181+AF181+AJ181+AN181)</f>
        <v>#REF!</v>
      </c>
      <c r="AQ181" s="48"/>
      <c r="AR181" s="108"/>
      <c r="AS181" s="108"/>
      <c r="AT181" s="51" t="e">
        <f>(#REF!+#REF!+U181+Y181+AC181+AG181+AK181+AO181+AS181)*100/(#REF!+#REF!+T181+X181+AB181+AF181+AJ181+AN181+AR181)</f>
        <v>#REF!</v>
      </c>
      <c r="AU181" s="110"/>
      <c r="AV181" s="110"/>
      <c r="AW181" s="110"/>
      <c r="AX181" s="51" t="e">
        <f>(#REF!+#REF!+U181+Y181+AC181+AG181+AK181+AO181+AS181+AW181)*100/(#REF!+#REF!+T181+X181+AB181+AF181+AJ181+AN181+AR181+AV181)</f>
        <v>#REF!</v>
      </c>
      <c r="AY181" s="110"/>
      <c r="AZ181" s="110"/>
      <c r="BA181" s="110"/>
      <c r="BB181" s="51" t="e">
        <f>(#REF!+#REF!+U181+Y181+AC181+AG181+AK181+AO181+AS181+AW181+BA181)*100/(#REF!+#REF!+T181+X181+AB181+AF181+AJ181+AN181+AR181+AV181+AZ181)</f>
        <v>#REF!</v>
      </c>
      <c r="BC181" s="124"/>
      <c r="BD181" s="124"/>
      <c r="BE181" s="124"/>
      <c r="BF181" s="51" t="e">
        <f>(#REF!+#REF!+U181+Y181+AC181+AG181+AK181+AO181+AS181+AW181+BA181+BE181)*100/(#REF!+#REF!+T181+X181+AB181+AF181+AJ181+AN181+AR181+AV181+AZ181+BD181)</f>
        <v>#REF!</v>
      </c>
      <c r="BG181" s="16" t="e">
        <f>#REF!+#REF!+T181+X181+AB181+AF181</f>
        <v>#REF!</v>
      </c>
      <c r="BH181" s="16" t="e">
        <f>#REF!+#REF!+U181+Y181+AC181+AG181</f>
        <v>#REF!</v>
      </c>
    </row>
    <row r="182" spans="1:60" ht="60">
      <c r="A182" s="339"/>
      <c r="B182" s="339"/>
      <c r="C182" s="212" t="s">
        <v>134</v>
      </c>
      <c r="D182" s="162" t="s">
        <v>315</v>
      </c>
      <c r="E182" s="162" t="s">
        <v>498</v>
      </c>
      <c r="F182" s="33" t="s">
        <v>615</v>
      </c>
      <c r="G182" s="13">
        <v>11</v>
      </c>
      <c r="H182" s="76">
        <f t="shared" si="64"/>
        <v>670.3</v>
      </c>
      <c r="I182" s="143">
        <v>660</v>
      </c>
      <c r="J182" s="143">
        <v>10.3</v>
      </c>
      <c r="K182" s="143">
        <v>0</v>
      </c>
      <c r="L182" s="145">
        <f t="shared" si="65"/>
        <v>670.3</v>
      </c>
      <c r="M182" s="23">
        <f t="shared" si="66"/>
        <v>484.5</v>
      </c>
      <c r="N182" s="193">
        <v>478.7</v>
      </c>
      <c r="O182" s="328">
        <v>5.8</v>
      </c>
      <c r="P182" s="328">
        <v>0</v>
      </c>
      <c r="Q182" s="193">
        <f t="shared" si="63"/>
        <v>484.5</v>
      </c>
      <c r="R182" s="293" t="s">
        <v>698</v>
      </c>
      <c r="S182" s="31"/>
      <c r="T182" s="19"/>
      <c r="U182" s="19"/>
      <c r="V182" s="51" t="e">
        <f>(#REF!+#REF!+U182)*100/(#REF!+#REF!+T182)</f>
        <v>#REF!</v>
      </c>
      <c r="W182" s="54"/>
      <c r="X182" s="19"/>
      <c r="Y182" s="19"/>
      <c r="Z182" s="51" t="e">
        <f>(#REF!+#REF!+U182+Y182)*100/(#REF!+#REF!+T182+X182)</f>
        <v>#REF!</v>
      </c>
      <c r="AA182" s="94"/>
      <c r="AB182" s="19"/>
      <c r="AC182" s="94"/>
      <c r="AD182" s="51" t="e">
        <f>(#REF!+#REF!+U182+Y182+AC182)*100/(#REF!+#REF!+T182+X182+AB182)</f>
        <v>#REF!</v>
      </c>
      <c r="AE182" s="94"/>
      <c r="AF182" s="94"/>
      <c r="AG182" s="94"/>
      <c r="AH182" s="51" t="e">
        <f>(#REF!+#REF!+U182+Y182+AC182+AG182)*100/(#REF!+#REF!+T182+X182+AB182+AF182)</f>
        <v>#REF!</v>
      </c>
      <c r="AI182" s="94"/>
      <c r="AJ182" s="19"/>
      <c r="AK182" s="19"/>
      <c r="AL182" s="19" t="e">
        <f>(#REF!+#REF!+U182+Y182+AC182+AG182+AK182)*100/(#REF!+#REF!+T182+X182+AB182+AF182+AJ182)</f>
        <v>#REF!</v>
      </c>
      <c r="AM182" s="104"/>
      <c r="AN182" s="103"/>
      <c r="AO182" s="104"/>
      <c r="AP182" s="19" t="e">
        <f>(#REF!+#REF!+U182+Y182+AC182+AG182+AK182+AO182)*100/(#REF!+#REF!+T182+X182+AB182+AF182+AJ182+AN182)</f>
        <v>#REF!</v>
      </c>
      <c r="AQ182" s="48"/>
      <c r="AR182" s="108"/>
      <c r="AS182" s="108"/>
      <c r="AT182" s="51" t="e">
        <f>(#REF!+#REF!+U182+Y182+AC182+AG182+AK182+AO182+AS182)*100/(#REF!+#REF!+T182+X182+AB182+AF182+AJ182+AN182+AR182)</f>
        <v>#REF!</v>
      </c>
      <c r="AU182" s="110"/>
      <c r="AV182" s="110"/>
      <c r="AW182" s="110"/>
      <c r="AX182" s="51" t="e">
        <f>(#REF!+#REF!+U182+Y182+AC182+AG182+AK182+AO182+AS182+AW182)*100/(#REF!+#REF!+T182+X182+AB182+AF182+AJ182+AN182+AR182+AV182)</f>
        <v>#REF!</v>
      </c>
      <c r="AY182" s="110"/>
      <c r="AZ182" s="110"/>
      <c r="BA182" s="110"/>
      <c r="BB182" s="51" t="e">
        <f>(#REF!+#REF!+U182+Y182+AC182+AG182+AK182+AO182+AS182+AW182+BA182)*100/(#REF!+#REF!+T182+X182+AB182+AF182+AJ182+AN182+AR182+AV182+AZ182)</f>
        <v>#REF!</v>
      </c>
      <c r="BC182" s="124"/>
      <c r="BD182" s="124"/>
      <c r="BE182" s="124"/>
      <c r="BF182" s="51" t="e">
        <f>(#REF!+#REF!+U182+Y182+AC182+AG182+AK182+AO182+AS182+AW182+BA182+BE182)*100/(#REF!+#REF!+T182+X182+AB182+AF182+AJ182+AN182+AR182+AV182+AZ182+BD182)</f>
        <v>#REF!</v>
      </c>
      <c r="BG182" s="16" t="e">
        <f>#REF!+#REF!+T182+X182+AB182+AF182</f>
        <v>#REF!</v>
      </c>
      <c r="BH182" s="16" t="e">
        <f>#REF!+#REF!+U182+Y182+AC182+AG182</f>
        <v>#REF!</v>
      </c>
    </row>
    <row r="183" spans="1:60" ht="36">
      <c r="A183" s="339"/>
      <c r="B183" s="339"/>
      <c r="C183" s="212" t="s">
        <v>135</v>
      </c>
      <c r="D183" s="162" t="s">
        <v>316</v>
      </c>
      <c r="E183" s="162" t="s">
        <v>462</v>
      </c>
      <c r="F183" s="33" t="s">
        <v>616</v>
      </c>
      <c r="G183" s="13">
        <v>30</v>
      </c>
      <c r="H183" s="76">
        <f t="shared" si="64"/>
        <v>909.1</v>
      </c>
      <c r="I183" s="143">
        <v>900</v>
      </c>
      <c r="J183" s="143">
        <v>9.1</v>
      </c>
      <c r="K183" s="143">
        <v>0</v>
      </c>
      <c r="L183" s="145">
        <f t="shared" si="65"/>
        <v>909.1</v>
      </c>
      <c r="M183" s="23">
        <f>Q183</f>
        <v>346.7</v>
      </c>
      <c r="N183" s="193">
        <v>344</v>
      </c>
      <c r="O183" s="328">
        <v>2.7</v>
      </c>
      <c r="P183" s="328">
        <v>0</v>
      </c>
      <c r="Q183" s="193">
        <f t="shared" si="63"/>
        <v>346.7</v>
      </c>
      <c r="R183" s="293" t="s">
        <v>721</v>
      </c>
      <c r="S183" s="31"/>
      <c r="T183" s="19"/>
      <c r="U183" s="19"/>
      <c r="V183" s="51" t="e">
        <f>(#REF!+#REF!+U183)*100/(#REF!+#REF!+T183)</f>
        <v>#REF!</v>
      </c>
      <c r="W183" s="54"/>
      <c r="X183" s="19"/>
      <c r="Y183" s="19"/>
      <c r="Z183" s="51" t="e">
        <f>(#REF!+#REF!+U183+Y183)*100/(#REF!+#REF!+T183+X183)</f>
        <v>#REF!</v>
      </c>
      <c r="AA183" s="94"/>
      <c r="AB183" s="19"/>
      <c r="AC183" s="94"/>
      <c r="AD183" s="51" t="e">
        <f>(#REF!+#REF!+U183+Y183+AC183)*100/(#REF!+#REF!+T183+X183+AB183)</f>
        <v>#REF!</v>
      </c>
      <c r="AE183" s="94"/>
      <c r="AF183" s="51"/>
      <c r="AG183" s="94"/>
      <c r="AH183" s="51" t="e">
        <f>(#REF!+#REF!+U183+Y183+AC183+AG183)*100/(#REF!+#REF!+T183+X183+AB183+AF183)</f>
        <v>#REF!</v>
      </c>
      <c r="AI183" s="94"/>
      <c r="AJ183" s="19"/>
      <c r="AK183" s="19"/>
      <c r="AL183" s="19" t="e">
        <f>(#REF!+#REF!+U183+Y183+AC183+AG183+AK183)*100/(#REF!+#REF!+T183+X183+AB183+AF183+AJ183)</f>
        <v>#REF!</v>
      </c>
      <c r="AM183" s="104"/>
      <c r="AN183" s="103"/>
      <c r="AO183" s="104"/>
      <c r="AP183" s="19" t="e">
        <f>(#REF!+#REF!+U183+Y183+AC183+AG183+AK183+AO183)*100/(#REF!+#REF!+T183+X183+AB183+AF183+AJ183+AN183)</f>
        <v>#REF!</v>
      </c>
      <c r="AQ183" s="48"/>
      <c r="AR183" s="108"/>
      <c r="AS183" s="108"/>
      <c r="AT183" s="51" t="e">
        <f>(#REF!+#REF!+U183+Y183+AC183+AG183+AK183+AO183+AS183)*100/(#REF!+#REF!+T183+X183+AB183+AF183+AJ183+AN183+AR183)</f>
        <v>#REF!</v>
      </c>
      <c r="AU183" s="110"/>
      <c r="AV183" s="110"/>
      <c r="AW183" s="110"/>
      <c r="AX183" s="51" t="e">
        <f>(#REF!+#REF!+U183+Y183+AC183+AG183+AK183+AO183+AS183+AW183)*100/(#REF!+#REF!+T183+X183+AB183+AF183+AJ183+AN183+AR183+AV183)</f>
        <v>#REF!</v>
      </c>
      <c r="AY183" s="110"/>
      <c r="AZ183" s="110"/>
      <c r="BA183" s="110"/>
      <c r="BB183" s="51" t="e">
        <f>(#REF!+#REF!+U183+Y183+AC183+AG183+AK183+AO183+AS183+AW183+BA183)*100/(#REF!+#REF!+T183+X183+AB183+AF183+AJ183+AN183+AR183+AV183+AZ183)</f>
        <v>#REF!</v>
      </c>
      <c r="BC183" s="124"/>
      <c r="BD183" s="124"/>
      <c r="BE183" s="124"/>
      <c r="BF183" s="51" t="e">
        <f>(#REF!+#REF!+U183+Y183+AC183+AG183+AK183+AO183+AS183+AW183+BA183+BE183)*100/(#REF!+#REF!+T183+X183+AB183+AF183+AJ183+AN183+AR183+AV183+AZ183+BD183)</f>
        <v>#REF!</v>
      </c>
      <c r="BG183" s="16" t="e">
        <f>#REF!+#REF!+T183+X183+AB183+AF183</f>
        <v>#REF!</v>
      </c>
      <c r="BH183" s="16" t="e">
        <f>#REF!+#REF!+U183+Y183+AC183+AG183</f>
        <v>#REF!</v>
      </c>
    </row>
    <row r="184" spans="1:60" ht="24">
      <c r="A184" s="339"/>
      <c r="B184" s="339"/>
      <c r="C184" s="212" t="s">
        <v>187</v>
      </c>
      <c r="D184" s="179"/>
      <c r="E184" s="179"/>
      <c r="F184" s="33" t="s">
        <v>546</v>
      </c>
      <c r="G184" s="13">
        <f>SUM(G185:G189)</f>
        <v>105</v>
      </c>
      <c r="H184" s="76">
        <f t="shared" si="64"/>
        <v>4714.6</v>
      </c>
      <c r="I184" s="63">
        <f>I185</f>
        <v>4635.8</v>
      </c>
      <c r="J184" s="63">
        <f>J185</f>
        <v>78.8</v>
      </c>
      <c r="K184" s="63"/>
      <c r="L184" s="63">
        <f>I184+J184</f>
        <v>4714.6</v>
      </c>
      <c r="M184" s="23">
        <f>Q184</f>
        <v>1660.1999999999998</v>
      </c>
      <c r="N184" s="23">
        <f>N185</f>
        <v>1643.1</v>
      </c>
      <c r="O184" s="23">
        <f>O185</f>
        <v>17.1</v>
      </c>
      <c r="P184" s="23"/>
      <c r="Q184" s="193">
        <f t="shared" si="63"/>
        <v>1660.1999999999998</v>
      </c>
      <c r="R184" s="45">
        <f>R185+R187+R188+R189</f>
        <v>66</v>
      </c>
      <c r="S184" s="31"/>
      <c r="T184" s="19"/>
      <c r="U184" s="19"/>
      <c r="V184" s="51" t="e">
        <f>(#REF!+#REF!+U184)*100/(#REF!+#REF!+T184)</f>
        <v>#REF!</v>
      </c>
      <c r="W184" s="54"/>
      <c r="X184" s="19"/>
      <c r="Y184" s="19"/>
      <c r="Z184" s="51" t="e">
        <f>(#REF!+#REF!+U184+Y184)*100/(#REF!+#REF!+T184+X184)</f>
        <v>#REF!</v>
      </c>
      <c r="AA184" s="54"/>
      <c r="AB184" s="94"/>
      <c r="AC184" s="94"/>
      <c r="AD184" s="51" t="e">
        <f>(#REF!+#REF!+U184+Y184+AC184)*100/(#REF!+#REF!+T184+X184+AB184)</f>
        <v>#REF!</v>
      </c>
      <c r="AE184" s="54"/>
      <c r="AF184" s="94"/>
      <c r="AG184" s="94"/>
      <c r="AH184" s="51" t="e">
        <f>(#REF!+#REF!+U184+Y184+AC184+AG184)*100/(#REF!+#REF!+T184+X184+AB184+AF184)</f>
        <v>#REF!</v>
      </c>
      <c r="AI184" s="54"/>
      <c r="AJ184" s="19"/>
      <c r="AK184" s="94"/>
      <c r="AL184" s="19" t="e">
        <f>(#REF!+#REF!+U184+Y184+AC184+AG184+AK184)*100/(#REF!+#REF!+T184+X184+AB184+AF184+AJ184)</f>
        <v>#REF!</v>
      </c>
      <c r="AM184" s="104"/>
      <c r="AN184" s="104"/>
      <c r="AO184" s="104"/>
      <c r="AP184" s="19" t="e">
        <f>(#REF!+#REF!+U184+Y184+AC184+AG184+AK184+AO184)*100/(#REF!+#REF!+T184+X184+AB184+AF184+AJ184+AN184)</f>
        <v>#REF!</v>
      </c>
      <c r="AQ184" s="54"/>
      <c r="AR184" s="108"/>
      <c r="AS184" s="108"/>
      <c r="AT184" s="51" t="e">
        <f>(#REF!+#REF!+U184+Y184+AC184+AG184+AK184+AO184+AS184)*100/(#REF!+#REF!+T184+X184+AB184+AF184+AJ184+AN184+AR184)</f>
        <v>#REF!</v>
      </c>
      <c r="AU184" s="54"/>
      <c r="AV184" s="110"/>
      <c r="AW184" s="110"/>
      <c r="AX184" s="51" t="e">
        <f>(#REF!+#REF!+U184+Y184+AC184+AG184+AK184+AO184+AS184+AW184)*100/(#REF!+#REF!+T184+X184+AB184+AF184+AJ184+AN184+AR184+AV184)</f>
        <v>#REF!</v>
      </c>
      <c r="AY184" s="54"/>
      <c r="AZ184" s="54"/>
      <c r="BA184" s="110"/>
      <c r="BB184" s="51" t="e">
        <f>(#REF!+#REF!+U184+Y184+AC184+AG184+AK184+AO184+AS184+AW184+BA184)*100/(#REF!+#REF!+T184+X184+AB184+AF184+AJ184+AN184+AR184+AV184+AZ184)</f>
        <v>#REF!</v>
      </c>
      <c r="BC184" s="54"/>
      <c r="BD184" s="127"/>
      <c r="BE184" s="127"/>
      <c r="BF184" s="51" t="e">
        <f>(#REF!+#REF!+U184+Y184+AC184+AG184+AK184+AO184+AS184+AW184+BA184+BE184)*100/(#REF!+#REF!+T184+X184+AB184+AF184+AJ184+AN184+AR184+AV184+AZ184+BD184)</f>
        <v>#REF!</v>
      </c>
      <c r="BG184" s="16" t="e">
        <f>#REF!+#REF!+T184+X184+AB184+AF184</f>
        <v>#REF!</v>
      </c>
      <c r="BH184" s="16" t="e">
        <f>#REF!+#REF!+U184+Y184+AC184+AG184</f>
        <v>#REF!</v>
      </c>
    </row>
    <row r="185" spans="1:60" ht="18" customHeight="1">
      <c r="A185" s="339"/>
      <c r="B185" s="339"/>
      <c r="C185" s="220" t="s">
        <v>188</v>
      </c>
      <c r="D185" s="351" t="s">
        <v>317</v>
      </c>
      <c r="E185" s="351" t="s">
        <v>461</v>
      </c>
      <c r="F185" s="197">
        <v>2.833</v>
      </c>
      <c r="G185" s="13">
        <v>30</v>
      </c>
      <c r="H185" s="76">
        <v>4214.6</v>
      </c>
      <c r="I185" s="417">
        <v>4635.8</v>
      </c>
      <c r="J185" s="417">
        <v>78.8</v>
      </c>
      <c r="K185" s="324"/>
      <c r="L185" s="417">
        <f>J185+I185</f>
        <v>4714.6</v>
      </c>
      <c r="M185" s="406">
        <f>Q185</f>
        <v>1660.1999999999998</v>
      </c>
      <c r="N185" s="333">
        <v>1643.1</v>
      </c>
      <c r="O185" s="406">
        <v>17.1</v>
      </c>
      <c r="P185" s="406">
        <v>0</v>
      </c>
      <c r="Q185" s="333">
        <f>O185+N185</f>
        <v>1660.1999999999998</v>
      </c>
      <c r="R185" s="297">
        <v>39</v>
      </c>
      <c r="S185" s="53"/>
      <c r="T185" s="53"/>
      <c r="U185" s="53"/>
      <c r="V185" s="34" t="e">
        <f>(#REF!+#REF!+U185)*100/(#REF!+#REF!+T185)</f>
        <v>#REF!</v>
      </c>
      <c r="W185" s="53"/>
      <c r="X185" s="41"/>
      <c r="Y185" s="41"/>
      <c r="Z185" s="34" t="e">
        <f>(#REF!+#REF!+U185+Y185)*100/(#REF!+#REF!+T185+X185)</f>
        <v>#REF!</v>
      </c>
      <c r="AA185" s="53"/>
      <c r="AB185" s="53"/>
      <c r="AC185" s="53"/>
      <c r="AD185" s="40" t="e">
        <f>(#REF!+#REF!+U185+Y185+AC185)*100/(#REF!+#REF!+T185+X185+AB185)</f>
        <v>#REF!</v>
      </c>
      <c r="AE185" s="53"/>
      <c r="AF185" s="53"/>
      <c r="AG185" s="53"/>
      <c r="AH185" s="40" t="e">
        <f>(#REF!+#REF!+U185+Y185+AC185+AG185)*100/(#REF!+#REF!+T185+X185+AB185+AF185)</f>
        <v>#REF!</v>
      </c>
      <c r="AI185" s="53"/>
      <c r="AJ185" s="41"/>
      <c r="AK185" s="41"/>
      <c r="AL185" s="47" t="e">
        <f>(#REF!+#REF!+U185+Y185+AC185+AG185+AK185)*100/(#REF!+#REF!+T185+X185+AB185+AF185+AJ185)</f>
        <v>#REF!</v>
      </c>
      <c r="AM185" s="104"/>
      <c r="AN185" s="104"/>
      <c r="AO185" s="104"/>
      <c r="AP185" s="19" t="e">
        <f>(#REF!+#REF!+U185+Y185+AC185+AG185+AK185+AO185)*100/(#REF!+#REF!+T185+X185+AB185+AF185+AJ185+AN185)</f>
        <v>#REF!</v>
      </c>
      <c r="AQ185" s="48"/>
      <c r="AR185" s="107"/>
      <c r="AS185" s="107"/>
      <c r="AT185" s="51" t="e">
        <f>(#REF!+#REF!+U185+Y185+AC185+AG185+AK185+AO185+AS185)*100/(#REF!+#REF!+T185+X185+AB185+AF185+AJ185+AN185+AR185)</f>
        <v>#REF!</v>
      </c>
      <c r="AU185" s="112"/>
      <c r="AV185" s="112"/>
      <c r="AW185" s="112"/>
      <c r="AX185" s="51" t="e">
        <f>(#REF!+#REF!+U185+Y185+AC185+AG185+AK185+AO185+AS185+AW185)*100/(#REF!+#REF!+T185+X185+AB185+AF185+AJ185+AN185+AR185+AV185)</f>
        <v>#REF!</v>
      </c>
      <c r="AY185" s="118"/>
      <c r="AZ185" s="118"/>
      <c r="BA185" s="118"/>
      <c r="BB185" s="43" t="e">
        <f>(#REF!+#REF!+U185+Y185+AC185+AG185+AK185+AO185+AS185+AW185+BA185)*100/(#REF!+#REF!+T185+X185+AB185+AF185+AJ185+AN185+AR185+AV185+AZ185)</f>
        <v>#REF!</v>
      </c>
      <c r="BC185" s="123"/>
      <c r="BD185" s="123"/>
      <c r="BE185" s="124"/>
      <c r="BF185" s="51" t="e">
        <f>(#REF!+#REF!+U185+Y185+AC185+AG185+AK185+AO185+AS185+AW185+BA185+BE185)*100/(#REF!+#REF!+T185+X185+AB185+AF185+AJ185+AN185+AR185+AV185+AZ185+BD185)</f>
        <v>#REF!</v>
      </c>
      <c r="BG185" s="16" t="e">
        <f>#REF!+#REF!+T185+X185+AB185+AF185</f>
        <v>#REF!</v>
      </c>
      <c r="BH185" s="16" t="e">
        <f>#REF!+#REF!+U185+Y185+AC185+AG185</f>
        <v>#REF!</v>
      </c>
    </row>
    <row r="186" spans="1:60" ht="20.25" customHeight="1">
      <c r="A186" s="339"/>
      <c r="B186" s="339"/>
      <c r="C186" s="220" t="s">
        <v>189</v>
      </c>
      <c r="D186" s="352"/>
      <c r="E186" s="352"/>
      <c r="F186" s="33"/>
      <c r="G186" s="13">
        <v>4</v>
      </c>
      <c r="H186" s="76">
        <f t="shared" si="64"/>
        <v>0</v>
      </c>
      <c r="I186" s="418"/>
      <c r="J186" s="418"/>
      <c r="K186" s="325"/>
      <c r="L186" s="418"/>
      <c r="M186" s="360"/>
      <c r="N186" s="372"/>
      <c r="O186" s="360"/>
      <c r="P186" s="360"/>
      <c r="Q186" s="372"/>
      <c r="R186" s="45">
        <v>0</v>
      </c>
      <c r="S186" s="53"/>
      <c r="T186" s="53"/>
      <c r="U186" s="53"/>
      <c r="V186" s="34" t="e">
        <f>(#REF!+#REF!+U186)*100/(#REF!+#REF!+T186)</f>
        <v>#REF!</v>
      </c>
      <c r="W186" s="53"/>
      <c r="X186" s="41"/>
      <c r="Y186" s="41"/>
      <c r="Z186" s="34" t="e">
        <f>(#REF!+#REF!+U186+Y186)*100/(#REF!+#REF!+T186+X186)</f>
        <v>#REF!</v>
      </c>
      <c r="AA186" s="53"/>
      <c r="AB186" s="53"/>
      <c r="AC186" s="53"/>
      <c r="AD186" s="40" t="e">
        <f>(#REF!+#REF!+U186+Y186+AC186)*100/(#REF!+#REF!+T186+X186+AB186)</f>
        <v>#REF!</v>
      </c>
      <c r="AE186" s="53"/>
      <c r="AF186" s="53"/>
      <c r="AG186" s="53"/>
      <c r="AH186" s="40" t="e">
        <f>(#REF!+#REF!+U186+Y186+AC186+AG186)*100/(#REF!+#REF!+T186+X186+AB186+AF186)</f>
        <v>#REF!</v>
      </c>
      <c r="AI186" s="53"/>
      <c r="AJ186" s="41"/>
      <c r="AK186" s="41"/>
      <c r="AL186" s="47" t="e">
        <f>(#REF!+#REF!+U186+Y186+AC186+AG186+AK186)*100/(#REF!+#REF!+T186+X186+AB186+AF186+AJ186)</f>
        <v>#REF!</v>
      </c>
      <c r="AM186" s="48"/>
      <c r="AN186" s="48"/>
      <c r="AO186" s="48"/>
      <c r="AP186" s="19" t="e">
        <f>(#REF!+#REF!+U186+Y186+AC186+AG186+AK186+AO186)*100/(#REF!+#REF!+T186+X186+AB186+AF186+AJ186+AN186)</f>
        <v>#REF!</v>
      </c>
      <c r="AQ186" s="48"/>
      <c r="AR186" s="107"/>
      <c r="AS186" s="107"/>
      <c r="AT186" s="51" t="e">
        <f>(#REF!+#REF!+U186+Y186+AC186+AG186+AK186+AO186+AS186)*100/(#REF!+#REF!+T186+X186+AB186+AF186+AJ186+AN186+AR186)</f>
        <v>#REF!</v>
      </c>
      <c r="AU186" s="112"/>
      <c r="AV186" s="112"/>
      <c r="AW186" s="112"/>
      <c r="AX186" s="51" t="e">
        <f>(#REF!+#REF!+U186+Y186+AC186+AG186+AK186+AO186+AS186+AW186)*100/(#REF!+#REF!+T186+X186+AB186+AF186+AJ186+AN186+AR186+AV186)</f>
        <v>#REF!</v>
      </c>
      <c r="AY186" s="118"/>
      <c r="AZ186" s="118"/>
      <c r="BA186" s="118"/>
      <c r="BB186" s="43" t="e">
        <f>(#REF!+#REF!+U186+Y186+AC186+AG186+AK186+AO186+AS186+AW186+BA186)*100/(#REF!+#REF!+T186+X186+AB186+AF186+AJ186+AN186+AR186+AV186+AZ186)</f>
        <v>#REF!</v>
      </c>
      <c r="BC186" s="123"/>
      <c r="BD186" s="123"/>
      <c r="BE186" s="124"/>
      <c r="BF186" s="51" t="e">
        <f>(#REF!+#REF!+U186+Y186+AC186+AG186+AK186+AO186+AS186+AW186+BA186+BE186)*100/(#REF!+#REF!+T186+X186+AB186+AF186+AJ186+AN186+AR186+AV186+AZ186+BD186)</f>
        <v>#REF!</v>
      </c>
      <c r="BG186" s="16" t="e">
        <f>#REF!+#REF!+T186+X186+AB186+AF186</f>
        <v>#REF!</v>
      </c>
      <c r="BH186" s="16" t="e">
        <f>#REF!+#REF!+U186+Y186+AC186+AG186</f>
        <v>#REF!</v>
      </c>
    </row>
    <row r="187" spans="1:60" ht="36">
      <c r="A187" s="339"/>
      <c r="B187" s="339"/>
      <c r="C187" s="220" t="s">
        <v>190</v>
      </c>
      <c r="D187" s="352"/>
      <c r="E187" s="352"/>
      <c r="F187" s="33"/>
      <c r="G187" s="13">
        <v>6</v>
      </c>
      <c r="H187" s="76">
        <f t="shared" si="64"/>
        <v>0</v>
      </c>
      <c r="I187" s="418"/>
      <c r="J187" s="418"/>
      <c r="K187" s="325">
        <v>0</v>
      </c>
      <c r="L187" s="418"/>
      <c r="M187" s="360"/>
      <c r="N187" s="372"/>
      <c r="O187" s="360"/>
      <c r="P187" s="360"/>
      <c r="Q187" s="372"/>
      <c r="R187" s="45">
        <v>0</v>
      </c>
      <c r="S187" s="53"/>
      <c r="T187" s="53"/>
      <c r="U187" s="53"/>
      <c r="V187" s="34" t="e">
        <f>(#REF!+#REF!+U187)*100/(#REF!+#REF!+T187)</f>
        <v>#REF!</v>
      </c>
      <c r="W187" s="53"/>
      <c r="X187" s="41"/>
      <c r="Y187" s="41"/>
      <c r="Z187" s="34" t="e">
        <f>(#REF!+#REF!+U187+Y187)*100/(#REF!+#REF!+T187+X187)</f>
        <v>#REF!</v>
      </c>
      <c r="AA187" s="53"/>
      <c r="AB187" s="53"/>
      <c r="AC187" s="53"/>
      <c r="AD187" s="40" t="e">
        <f>(#REF!+#REF!+U187+Y187+AC187)*100/(#REF!+#REF!+T187+X187+AB187)</f>
        <v>#REF!</v>
      </c>
      <c r="AE187" s="53"/>
      <c r="AF187" s="53"/>
      <c r="AG187" s="53"/>
      <c r="AH187" s="40" t="e">
        <f>(#REF!+#REF!+U187+Y187+AC187+AG187)*100/(#REF!+#REF!+T187+X187+AB187+AF187)</f>
        <v>#REF!</v>
      </c>
      <c r="AI187" s="53"/>
      <c r="AJ187" s="41"/>
      <c r="AK187" s="41"/>
      <c r="AL187" s="47" t="e">
        <f>(#REF!+#REF!+U187+Y187+AC187+AG187+AK187)*100/(#REF!+#REF!+T187+X187+AB187+AF187+AJ187)</f>
        <v>#REF!</v>
      </c>
      <c r="AM187" s="48"/>
      <c r="AN187" s="48"/>
      <c r="AO187" s="48"/>
      <c r="AP187" s="19" t="e">
        <f>(#REF!+#REF!+U187+Y187+AC187+AG187+AK187+AO187)*100/(#REF!+#REF!+T187+X187+AB187+AF187+AJ187+AN187)</f>
        <v>#REF!</v>
      </c>
      <c r="AQ187" s="48"/>
      <c r="AR187" s="107"/>
      <c r="AS187" s="107"/>
      <c r="AT187" s="51" t="e">
        <f>(#REF!+#REF!+U187+Y187+AC187+AG187+AK187+AO187+AS187)*100/(#REF!+#REF!+T187+X187+AB187+AF187+AJ187+AN187+AR187)</f>
        <v>#REF!</v>
      </c>
      <c r="AU187" s="112"/>
      <c r="AV187" s="112"/>
      <c r="AW187" s="112"/>
      <c r="AX187" s="51" t="e">
        <f>(#REF!+#REF!+U187+Y187+AC187+AG187+AK187+AO187+AS187+AW187)*100/(#REF!+#REF!+T187+X187+AB187+AF187+AJ187+AN187+AR187+AV187)</f>
        <v>#REF!</v>
      </c>
      <c r="AY187" s="118"/>
      <c r="AZ187" s="118"/>
      <c r="BA187" s="118"/>
      <c r="BB187" s="43" t="e">
        <f>(#REF!+#REF!+U187+Y187+AC187+AG187+AK187+AO187+AS187+AW187+BA187)*100/(#REF!+#REF!+T187+X187+AB187+AF187+AJ187+AN187+AR187+AV187+AZ187)</f>
        <v>#REF!</v>
      </c>
      <c r="BC187" s="123"/>
      <c r="BD187" s="123"/>
      <c r="BE187" s="124"/>
      <c r="BF187" s="51" t="e">
        <f>(#REF!+#REF!+U187+Y187+AC187+AG187+AK187+AO187+AS187+AW187+BA187+BE187)*100/(#REF!+#REF!+T187+X187+AB187+AF187+AJ187+AN187+AR187+AV187+AZ187+BD187)</f>
        <v>#REF!</v>
      </c>
      <c r="BG187" s="16" t="e">
        <f>#REF!+#REF!+T187+X187+AB187+AF187</f>
        <v>#REF!</v>
      </c>
      <c r="BH187" s="16" t="e">
        <f>#REF!+#REF!+U187+Y187+AC187+AG187</f>
        <v>#REF!</v>
      </c>
    </row>
    <row r="188" spans="1:60" ht="12">
      <c r="A188" s="339"/>
      <c r="B188" s="339"/>
      <c r="C188" s="220" t="s">
        <v>191</v>
      </c>
      <c r="D188" s="352"/>
      <c r="E188" s="352"/>
      <c r="F188" s="33"/>
      <c r="G188" s="13">
        <v>35</v>
      </c>
      <c r="H188" s="76">
        <v>400</v>
      </c>
      <c r="I188" s="418"/>
      <c r="J188" s="418"/>
      <c r="K188" s="325"/>
      <c r="L188" s="418"/>
      <c r="M188" s="360"/>
      <c r="N188" s="372"/>
      <c r="O188" s="360"/>
      <c r="P188" s="360"/>
      <c r="Q188" s="372"/>
      <c r="R188" s="45">
        <v>17</v>
      </c>
      <c r="S188" s="53"/>
      <c r="T188" s="53"/>
      <c r="U188" s="53"/>
      <c r="V188" s="34" t="e">
        <f>(#REF!+#REF!+U188)*100/(#REF!+#REF!+T188)</f>
        <v>#REF!</v>
      </c>
      <c r="W188" s="53"/>
      <c r="X188" s="41"/>
      <c r="Y188" s="41"/>
      <c r="Z188" s="34" t="e">
        <f>(#REF!+#REF!+U188+Y188)*100/(#REF!+#REF!+T188+X188)</f>
        <v>#REF!</v>
      </c>
      <c r="AA188" s="53"/>
      <c r="AB188" s="53"/>
      <c r="AC188" s="53"/>
      <c r="AD188" s="40" t="e">
        <f>(#REF!+#REF!+U188+Y188+AC188)*100/(#REF!+#REF!+T188+X188+AB188)</f>
        <v>#REF!</v>
      </c>
      <c r="AE188" s="53"/>
      <c r="AF188" s="53"/>
      <c r="AG188" s="53"/>
      <c r="AH188" s="40" t="e">
        <f>(#REF!+#REF!+U188+Y188+AC188+AG188)*100/(#REF!+#REF!+T188+X188+AB188+AF188)</f>
        <v>#REF!</v>
      </c>
      <c r="AI188" s="53"/>
      <c r="AJ188" s="41"/>
      <c r="AK188" s="41"/>
      <c r="AL188" s="47" t="e">
        <f>(#REF!+#REF!+U188+Y188+AC188+AG188+AK188)*100/(#REF!+#REF!+T188+X188+AB188+AF188+AJ188)</f>
        <v>#REF!</v>
      </c>
      <c r="AM188" s="48"/>
      <c r="AN188" s="48"/>
      <c r="AO188" s="48"/>
      <c r="AP188" s="19" t="e">
        <f>(#REF!+#REF!+U188+Y188+AC188+AG188+AK188+AO188)*100/(#REF!+#REF!+T188+X188+AB188+AF188+AJ188+AN188)</f>
        <v>#REF!</v>
      </c>
      <c r="AQ188" s="48"/>
      <c r="AR188" s="43"/>
      <c r="AS188" s="107"/>
      <c r="AT188" s="51" t="e">
        <f>(#REF!+#REF!+U188+Y188+AC188+AG188+AK188+AO188+AS188)*100/(#REF!+#REF!+T188+X188+AB188+AF188+AJ188+AN188+AR188)</f>
        <v>#REF!</v>
      </c>
      <c r="AU188" s="112"/>
      <c r="AV188" s="112"/>
      <c r="AW188" s="112"/>
      <c r="AX188" s="51" t="e">
        <f>(#REF!+#REF!+U188+Y188+AC188+AG188+AK188+AO188+AS188+AW188)*100/(#REF!+#REF!+T188+X188+AB188+AF188+AJ188+AN188+AR188+AV188)</f>
        <v>#REF!</v>
      </c>
      <c r="AY188" s="118"/>
      <c r="AZ188" s="118"/>
      <c r="BA188" s="118"/>
      <c r="BB188" s="43" t="e">
        <f>(#REF!+#REF!+U188+Y188+AC188+AG188+AK188+AO188+AS188+AW188+BA188)*100/(#REF!+#REF!+T188+X188+AB188+AF188+AJ188+AN188+AR188+AV188+AZ188)</f>
        <v>#REF!</v>
      </c>
      <c r="BC188" s="123"/>
      <c r="BD188" s="123"/>
      <c r="BE188" s="124"/>
      <c r="BF188" s="51" t="e">
        <f>(#REF!+#REF!+U188+Y188+AC188+AG188+AK188+AO188+AS188+AW188+BA188+BE188)*100/(#REF!+#REF!+T188+X188+AB188+AF188+AJ188+AN188+AR188+AV188+AZ188+BD188)</f>
        <v>#REF!</v>
      </c>
      <c r="BG188" s="16" t="e">
        <f>#REF!+#REF!+T188+X188+AB188+AF188</f>
        <v>#REF!</v>
      </c>
      <c r="BH188" s="16" t="e">
        <f>#REF!+#REF!+U188+Y188+AC188+AG188</f>
        <v>#REF!</v>
      </c>
    </row>
    <row r="189" spans="1:60" ht="24">
      <c r="A189" s="339"/>
      <c r="B189" s="339"/>
      <c r="C189" s="220" t="s">
        <v>192</v>
      </c>
      <c r="D189" s="353"/>
      <c r="E189" s="353"/>
      <c r="F189" s="33"/>
      <c r="G189" s="13">
        <v>30</v>
      </c>
      <c r="H189" s="76">
        <v>100</v>
      </c>
      <c r="I189" s="419"/>
      <c r="J189" s="419"/>
      <c r="K189" s="326"/>
      <c r="L189" s="419"/>
      <c r="M189" s="361"/>
      <c r="N189" s="334"/>
      <c r="O189" s="361"/>
      <c r="P189" s="361"/>
      <c r="Q189" s="334"/>
      <c r="R189" s="45">
        <v>10</v>
      </c>
      <c r="S189" s="53"/>
      <c r="T189" s="53"/>
      <c r="U189" s="53"/>
      <c r="V189" s="34" t="e">
        <f>(#REF!+#REF!+U189)*100/(#REF!+#REF!+T189)</f>
        <v>#REF!</v>
      </c>
      <c r="W189" s="53"/>
      <c r="X189" s="41"/>
      <c r="Y189" s="41"/>
      <c r="Z189" s="34" t="e">
        <f>(#REF!+#REF!+U189+Y189)*100/(#REF!+#REF!+T189+X189)</f>
        <v>#REF!</v>
      </c>
      <c r="AA189" s="53"/>
      <c r="AB189" s="53"/>
      <c r="AC189" s="53"/>
      <c r="AD189" s="40" t="e">
        <f>(#REF!+#REF!+U189+Y189+AC189)*100/(#REF!+#REF!+T189+X189+AB189)</f>
        <v>#REF!</v>
      </c>
      <c r="AE189" s="53"/>
      <c r="AF189" s="53"/>
      <c r="AG189" s="53"/>
      <c r="AH189" s="40" t="e">
        <f>(#REF!+#REF!+U189+Y189+AC189+AG189)*100/(#REF!+#REF!+T189+X189+AB189+AF189)</f>
        <v>#REF!</v>
      </c>
      <c r="AI189" s="53"/>
      <c r="AJ189" s="41"/>
      <c r="AK189" s="41"/>
      <c r="AL189" s="47" t="e">
        <f>(#REF!+#REF!+U189+Y189+AC189+AG189+AK189)*100/(#REF!+#REF!+T189+X189+AB189+AF189+AJ189)</f>
        <v>#REF!</v>
      </c>
      <c r="AM189" s="48"/>
      <c r="AN189" s="48"/>
      <c r="AO189" s="48"/>
      <c r="AP189" s="19" t="e">
        <f>(#REF!+#REF!+U189+Y189+AC189+AG189+AK189+AO189)*100/(#REF!+#REF!+T189+X189+AB189+AF189+AJ189+AN189)</f>
        <v>#REF!</v>
      </c>
      <c r="AQ189" s="48"/>
      <c r="AR189" s="43"/>
      <c r="AS189" s="107"/>
      <c r="AT189" s="51" t="e">
        <f>(#REF!+#REF!+U189+Y189+AC189+AG189+AK189+AO189+AS189)*100/(#REF!+#REF!+T189+X189+AB189+AF189+AJ189+AN189+AR189)</f>
        <v>#REF!</v>
      </c>
      <c r="AU189" s="112"/>
      <c r="AV189" s="112"/>
      <c r="AW189" s="112"/>
      <c r="AX189" s="51" t="e">
        <f>(#REF!+#REF!+U189+Y189+AC189+AG189+AK189+AO189+AS189+AW189)*100/(#REF!+#REF!+T189+X189+AB189+AF189+AJ189+AN189+AR189+AV189)</f>
        <v>#REF!</v>
      </c>
      <c r="AY189" s="118"/>
      <c r="AZ189" s="118"/>
      <c r="BA189" s="118"/>
      <c r="BB189" s="43" t="e">
        <f>(#REF!+#REF!+U189+Y189+AC189+AG189+AK189+AO189+AS189+AW189+BA189)*100/(#REF!+#REF!+T189+X189+AB189+AF189+AJ189+AN189+AR189+AV189+AZ189)</f>
        <v>#REF!</v>
      </c>
      <c r="BC189" s="123"/>
      <c r="BD189" s="123"/>
      <c r="BE189" s="124"/>
      <c r="BF189" s="51" t="e">
        <f>(#REF!+#REF!+U189+Y189+AC189+AG189+AK189+AO189+AS189+AW189+BA189+BE189)*100/(#REF!+#REF!+T189+X189+AB189+AF189+AJ189+AN189+AR189+AV189+AZ189+BD189)</f>
        <v>#REF!</v>
      </c>
      <c r="BG189" s="16" t="e">
        <f>#REF!+#REF!+T189+X189+AB189+AF189</f>
        <v>#REF!</v>
      </c>
      <c r="BH189" s="16" t="e">
        <f>#REF!+#REF!+U189+Y189+AC189+AG189</f>
        <v>#REF!</v>
      </c>
    </row>
    <row r="190" spans="1:60" ht="26.25" customHeight="1">
      <c r="A190" s="339"/>
      <c r="B190" s="339"/>
      <c r="C190" s="212" t="s">
        <v>14</v>
      </c>
      <c r="D190" s="162" t="s">
        <v>304</v>
      </c>
      <c r="E190" s="162" t="s">
        <v>423</v>
      </c>
      <c r="F190" s="197" t="s">
        <v>617</v>
      </c>
      <c r="G190" s="13">
        <v>46</v>
      </c>
      <c r="H190" s="76">
        <f t="shared" si="64"/>
        <v>564.4</v>
      </c>
      <c r="I190" s="143">
        <v>560.5</v>
      </c>
      <c r="J190" s="143">
        <v>3.9</v>
      </c>
      <c r="K190" s="143">
        <v>0</v>
      </c>
      <c r="L190" s="143">
        <f aca="true" t="shared" si="67" ref="L190:L195">J190+I190</f>
        <v>564.4</v>
      </c>
      <c r="M190" s="23">
        <f aca="true" t="shared" si="68" ref="M190:M196">Q190</f>
        <v>451.7</v>
      </c>
      <c r="N190" s="193">
        <v>449.3</v>
      </c>
      <c r="O190" s="328">
        <v>2.4</v>
      </c>
      <c r="P190" s="328">
        <v>0</v>
      </c>
      <c r="Q190" s="193">
        <f aca="true" t="shared" si="69" ref="Q190:Q196">O190+N190+P190</f>
        <v>451.7</v>
      </c>
      <c r="R190" s="45">
        <v>53</v>
      </c>
      <c r="S190" s="31"/>
      <c r="T190" s="19"/>
      <c r="U190" s="19"/>
      <c r="V190" s="34" t="e">
        <f>(#REF!+#REF!+U190)*100/(#REF!+#REF!+T190)</f>
        <v>#REF!</v>
      </c>
      <c r="W190" s="54"/>
      <c r="X190" s="19"/>
      <c r="Y190" s="19"/>
      <c r="Z190" s="34" t="e">
        <f>(#REF!+#REF!+U190+Y190)*100/(#REF!+#REF!+T190+X190)</f>
        <v>#REF!</v>
      </c>
      <c r="AA190" s="94"/>
      <c r="AB190" s="19"/>
      <c r="AC190" s="94"/>
      <c r="AD190" s="40" t="e">
        <f>(#REF!+#REF!+U190+Y190+AC190)*100/(#REF!+#REF!+T190+X190+AB190)</f>
        <v>#REF!</v>
      </c>
      <c r="AE190" s="53"/>
      <c r="AF190" s="53"/>
      <c r="AG190" s="53"/>
      <c r="AH190" s="40" t="e">
        <f>(#REF!+#REF!+U190+Y190+AC190+AG190)*100/(#REF!+#REF!+T190+X190+AB190+AF190)</f>
        <v>#REF!</v>
      </c>
      <c r="AI190" s="94"/>
      <c r="AJ190" s="19"/>
      <c r="AK190" s="19"/>
      <c r="AL190" s="47" t="e">
        <f>(#REF!+#REF!+U190+Y190+AC190+AG190+AK190)*100/(#REF!+#REF!+T190+X190+AB190+AF190+AJ190)</f>
        <v>#REF!</v>
      </c>
      <c r="AM190" s="104"/>
      <c r="AN190" s="103"/>
      <c r="AO190" s="103"/>
      <c r="AP190" s="19" t="e">
        <f>(#REF!+#REF!+U190+Y190+AC190+AG190+AK190+AO190)*100/(#REF!+#REF!+T190+X190+AB190+AF190+AJ190+AN190)</f>
        <v>#REF!</v>
      </c>
      <c r="AQ190" s="48"/>
      <c r="AR190" s="51"/>
      <c r="AS190" s="108"/>
      <c r="AT190" s="51" t="e">
        <f>(#REF!+#REF!+U190+Y190+AC190+AG190+AK190+AO190+AS190)*100/(#REF!+#REF!+T190+X190+AB190+AF190+AJ190+AN190+AR190)</f>
        <v>#REF!</v>
      </c>
      <c r="AU190" s="110"/>
      <c r="AV190" s="110"/>
      <c r="AW190" s="110"/>
      <c r="AX190" s="51" t="e">
        <f>(#REF!+#REF!+U190+Y190+AC190+AG190+AK190+AO190+AS190+AW190)*100/(#REF!+#REF!+T190+X190+AB190+AF190+AJ190+AN190+AR190+AV190)</f>
        <v>#REF!</v>
      </c>
      <c r="AY190" s="110"/>
      <c r="AZ190" s="110"/>
      <c r="BA190" s="110"/>
      <c r="BB190" s="43" t="e">
        <f>(#REF!+#REF!+U190+Y190+AC190+AG190+AK190+AO190+AS190+AW190+BA190)*100/(#REF!+#REF!+T190+X190+AB190+AF190+AJ190+AN190+AR190+AV190+AZ190)</f>
        <v>#REF!</v>
      </c>
      <c r="BC190" s="124"/>
      <c r="BD190" s="124"/>
      <c r="BE190" s="124"/>
      <c r="BF190" s="51" t="e">
        <f>(#REF!+#REF!+U190+Y190+AC190+AG190+AK190+AO190+AS190+AW190+BA190+BE190)*100/(#REF!+#REF!+T190+X190+AB190+AF190+AJ190+AN190+AR190+AV190+AZ190+BD190)</f>
        <v>#REF!</v>
      </c>
      <c r="BG190" s="16" t="e">
        <f>#REF!+#REF!+T190+X190+AB190+AF190</f>
        <v>#REF!</v>
      </c>
      <c r="BH190" s="16" t="e">
        <f>#REF!+#REF!+U190+Y190+AC190+AG190</f>
        <v>#REF!</v>
      </c>
    </row>
    <row r="191" spans="1:60" ht="46.5" customHeight="1">
      <c r="A191" s="339"/>
      <c r="B191" s="339"/>
      <c r="C191" s="212" t="s">
        <v>136</v>
      </c>
      <c r="D191" s="162" t="s">
        <v>314</v>
      </c>
      <c r="E191" s="162" t="s">
        <v>452</v>
      </c>
      <c r="F191" s="33" t="s">
        <v>618</v>
      </c>
      <c r="G191" s="13">
        <v>454</v>
      </c>
      <c r="H191" s="76">
        <f t="shared" si="64"/>
        <v>13067.5</v>
      </c>
      <c r="I191" s="143">
        <v>12884.5</v>
      </c>
      <c r="J191" s="143">
        <v>183</v>
      </c>
      <c r="K191" s="143">
        <v>0</v>
      </c>
      <c r="L191" s="143">
        <f t="shared" si="67"/>
        <v>13067.5</v>
      </c>
      <c r="M191" s="23">
        <f t="shared" si="68"/>
        <v>8964.2</v>
      </c>
      <c r="N191" s="193">
        <v>8845.7</v>
      </c>
      <c r="O191" s="328">
        <v>118.5</v>
      </c>
      <c r="P191" s="328">
        <v>0</v>
      </c>
      <c r="Q191" s="193">
        <f t="shared" si="69"/>
        <v>8964.2</v>
      </c>
      <c r="R191" s="294">
        <v>693</v>
      </c>
      <c r="S191" s="30"/>
      <c r="T191" s="18"/>
      <c r="U191" s="25"/>
      <c r="V191" s="34" t="e">
        <f>(#REF!+#REF!+U191)*100/(#REF!+#REF!+T191)</f>
        <v>#REF!</v>
      </c>
      <c r="W191" s="53"/>
      <c r="X191" s="41"/>
      <c r="Y191" s="41"/>
      <c r="Z191" s="34" t="e">
        <f>(#REF!+#REF!+U191+Y191)*100/(#REF!+#REF!+T191+X191)</f>
        <v>#REF!</v>
      </c>
      <c r="AA191" s="53"/>
      <c r="AB191" s="41"/>
      <c r="AC191" s="53"/>
      <c r="AD191" s="40" t="e">
        <f>(#REF!+#REF!+U191+Y191+AC191)*100/(#REF!+#REF!+T191+X191+AB191)</f>
        <v>#REF!</v>
      </c>
      <c r="AE191" s="53"/>
      <c r="AF191" s="53"/>
      <c r="AG191" s="53"/>
      <c r="AH191" s="40" t="e">
        <f>(#REF!+#REF!+U191+Y191+AC191+AG191)*100/(#REF!+#REF!+T191+X191+AB191+AF191)</f>
        <v>#REF!</v>
      </c>
      <c r="AI191" s="53"/>
      <c r="AJ191" s="41"/>
      <c r="AK191" s="41"/>
      <c r="AL191" s="47" t="e">
        <f>(#REF!+#REF!+U191+Y191+AC191+AG191+AK191)*100/(#REF!+#REF!+T191+X191+AB191+AF191+AJ191)</f>
        <v>#REF!</v>
      </c>
      <c r="AM191" s="104"/>
      <c r="AN191" s="103"/>
      <c r="AO191" s="104"/>
      <c r="AP191" s="19" t="e">
        <f>(#REF!+#REF!+U191+Y191+AC191+AG191+AK191+AO191)*100/(#REF!+#REF!+T191+X191+AB191+AF191+AJ191+AN191)</f>
        <v>#REF!</v>
      </c>
      <c r="AQ191" s="48"/>
      <c r="AR191" s="43"/>
      <c r="AS191" s="107"/>
      <c r="AT191" s="51" t="e">
        <f>(#REF!+#REF!+U191+Y191+AC191+AG191+AK191+AO191+AS191)*100/(#REF!+#REF!+T191+X191+AB191+AF191+AJ191+AN191+AR191)</f>
        <v>#REF!</v>
      </c>
      <c r="AU191" s="112"/>
      <c r="AV191" s="112"/>
      <c r="AW191" s="112"/>
      <c r="AX191" s="51" t="e">
        <f>(#REF!+#REF!+U191+Y191+AC191+AG191+AK191+AO191+AS191+AW191)*100/(#REF!+#REF!+T191+X191+AB191+AF191+AJ191+AN191+AR191+AV191)</f>
        <v>#REF!</v>
      </c>
      <c r="AY191" s="118"/>
      <c r="AZ191" s="118"/>
      <c r="BA191" s="118"/>
      <c r="BB191" s="43" t="e">
        <f>(#REF!+#REF!+U191+Y191+AC191+AG191+AK191+AO191+AS191+AW191+BA191)*100/(#REF!+#REF!+T191+X191+AB191+AF191+AJ191+AN191+AR191+AV191+AZ191)</f>
        <v>#REF!</v>
      </c>
      <c r="BC191" s="123"/>
      <c r="BD191" s="123"/>
      <c r="BE191" s="124"/>
      <c r="BF191" s="51" t="e">
        <f>(#REF!+#REF!+U191+Y191+AC191+AG191+AK191+AO191+AS191+AW191+BA191+BE191)*100/(#REF!+#REF!+T191+X191+AB191+AF191+AJ191+AN191+AR191+AV191+AZ191+BD191)</f>
        <v>#REF!</v>
      </c>
      <c r="BG191" s="16" t="e">
        <f>#REF!+#REF!+T191+X191+AB191+AF191</f>
        <v>#REF!</v>
      </c>
      <c r="BH191" s="16" t="e">
        <f>#REF!+#REF!+U191+Y191+AC191+AG191</f>
        <v>#REF!</v>
      </c>
    </row>
    <row r="192" spans="1:60" ht="46.5" customHeight="1">
      <c r="A192" s="339"/>
      <c r="B192" s="339"/>
      <c r="C192" s="275" t="s">
        <v>527</v>
      </c>
      <c r="D192" s="162"/>
      <c r="E192" s="162" t="s">
        <v>528</v>
      </c>
      <c r="F192" s="33" t="s">
        <v>651</v>
      </c>
      <c r="G192" s="13">
        <v>40</v>
      </c>
      <c r="H192" s="76">
        <f t="shared" si="64"/>
        <v>15095.5</v>
      </c>
      <c r="I192" s="143">
        <v>14885.5</v>
      </c>
      <c r="J192" s="143">
        <v>210</v>
      </c>
      <c r="K192" s="143">
        <v>0</v>
      </c>
      <c r="L192" s="143">
        <f t="shared" si="67"/>
        <v>15095.5</v>
      </c>
      <c r="M192" s="23">
        <f t="shared" si="68"/>
        <v>6016.9</v>
      </c>
      <c r="N192" s="23">
        <v>6012.5</v>
      </c>
      <c r="O192" s="23">
        <v>4.4</v>
      </c>
      <c r="P192" s="23">
        <v>0</v>
      </c>
      <c r="Q192" s="193">
        <f t="shared" si="69"/>
        <v>6016.9</v>
      </c>
      <c r="R192" s="294">
        <v>40</v>
      </c>
      <c r="S192" s="30"/>
      <c r="T192" s="41"/>
      <c r="U192" s="41"/>
      <c r="V192" s="51"/>
      <c r="W192" s="126"/>
      <c r="X192" s="41"/>
      <c r="Y192" s="41"/>
      <c r="Z192" s="51"/>
      <c r="AA192" s="126"/>
      <c r="AB192" s="41"/>
      <c r="AC192" s="126"/>
      <c r="AD192" s="51"/>
      <c r="AE192" s="126"/>
      <c r="AF192" s="126"/>
      <c r="AG192" s="126"/>
      <c r="AH192" s="51"/>
      <c r="AI192" s="126"/>
      <c r="AJ192" s="41"/>
      <c r="AK192" s="41"/>
      <c r="AL192" s="47"/>
      <c r="AM192" s="127"/>
      <c r="AN192" s="141"/>
      <c r="AO192" s="127"/>
      <c r="AP192" s="141"/>
      <c r="AQ192" s="115"/>
      <c r="AR192" s="43"/>
      <c r="AS192" s="126"/>
      <c r="AT192" s="51"/>
      <c r="AU192" s="126"/>
      <c r="AV192" s="126"/>
      <c r="AW192" s="126"/>
      <c r="AX192" s="51"/>
      <c r="AY192" s="126"/>
      <c r="AZ192" s="126"/>
      <c r="BA192" s="126"/>
      <c r="BB192" s="43"/>
      <c r="BC192" s="126"/>
      <c r="BD192" s="126"/>
      <c r="BE192" s="127"/>
      <c r="BF192" s="51"/>
      <c r="BG192" s="16"/>
      <c r="BH192" s="16"/>
    </row>
    <row r="193" spans="1:60" ht="46.5" customHeight="1">
      <c r="A193" s="339"/>
      <c r="B193" s="339"/>
      <c r="C193" s="275" t="s">
        <v>530</v>
      </c>
      <c r="D193" s="162"/>
      <c r="E193" s="162" t="s">
        <v>529</v>
      </c>
      <c r="F193" s="33" t="s">
        <v>652</v>
      </c>
      <c r="G193" s="13">
        <v>5</v>
      </c>
      <c r="H193" s="76">
        <f t="shared" si="64"/>
        <v>2194</v>
      </c>
      <c r="I193" s="143">
        <v>1710</v>
      </c>
      <c r="J193" s="143">
        <v>484</v>
      </c>
      <c r="K193" s="143">
        <v>0</v>
      </c>
      <c r="L193" s="143">
        <f t="shared" si="67"/>
        <v>2194</v>
      </c>
      <c r="M193" s="23">
        <f t="shared" si="68"/>
        <v>952.6999999999999</v>
      </c>
      <c r="N193" s="23">
        <v>670.3</v>
      </c>
      <c r="O193" s="23">
        <v>282.4</v>
      </c>
      <c r="P193" s="23">
        <v>0</v>
      </c>
      <c r="Q193" s="193">
        <f t="shared" si="69"/>
        <v>952.6999999999999</v>
      </c>
      <c r="R193" s="294">
        <v>5</v>
      </c>
      <c r="S193" s="30"/>
      <c r="T193" s="41"/>
      <c r="U193" s="41"/>
      <c r="V193" s="51"/>
      <c r="W193" s="126"/>
      <c r="X193" s="41"/>
      <c r="Y193" s="41"/>
      <c r="Z193" s="51"/>
      <c r="AA193" s="126"/>
      <c r="AB193" s="41"/>
      <c r="AC193" s="126"/>
      <c r="AD193" s="51"/>
      <c r="AE193" s="126"/>
      <c r="AF193" s="126"/>
      <c r="AG193" s="126"/>
      <c r="AH193" s="51"/>
      <c r="AI193" s="126"/>
      <c r="AJ193" s="41"/>
      <c r="AK193" s="41"/>
      <c r="AL193" s="47"/>
      <c r="AM193" s="127"/>
      <c r="AN193" s="141"/>
      <c r="AO193" s="127"/>
      <c r="AP193" s="141"/>
      <c r="AQ193" s="115"/>
      <c r="AR193" s="43"/>
      <c r="AS193" s="126"/>
      <c r="AT193" s="51"/>
      <c r="AU193" s="126"/>
      <c r="AV193" s="126"/>
      <c r="AW193" s="126"/>
      <c r="AX193" s="51"/>
      <c r="AY193" s="126"/>
      <c r="AZ193" s="126"/>
      <c r="BA193" s="126"/>
      <c r="BB193" s="43"/>
      <c r="BC193" s="126"/>
      <c r="BD193" s="126"/>
      <c r="BE193" s="127"/>
      <c r="BF193" s="51"/>
      <c r="BG193" s="16"/>
      <c r="BH193" s="16"/>
    </row>
    <row r="194" spans="1:60" ht="46.5" customHeight="1">
      <c r="A194" s="339"/>
      <c r="B194" s="339"/>
      <c r="C194" s="217" t="s">
        <v>534</v>
      </c>
      <c r="D194" s="162"/>
      <c r="E194" s="162" t="s">
        <v>535</v>
      </c>
      <c r="F194" s="33" t="s">
        <v>650</v>
      </c>
      <c r="G194" s="13">
        <v>75</v>
      </c>
      <c r="H194" s="76">
        <f t="shared" si="64"/>
        <v>810</v>
      </c>
      <c r="I194" s="143">
        <v>0</v>
      </c>
      <c r="J194" s="143">
        <v>810</v>
      </c>
      <c r="K194" s="143">
        <v>0</v>
      </c>
      <c r="L194" s="143">
        <f t="shared" si="67"/>
        <v>810</v>
      </c>
      <c r="M194" s="23">
        <f t="shared" si="68"/>
        <v>358.4</v>
      </c>
      <c r="N194" s="23">
        <v>0</v>
      </c>
      <c r="O194" s="23">
        <v>0</v>
      </c>
      <c r="P194" s="23">
        <v>358.4</v>
      </c>
      <c r="Q194" s="193">
        <f t="shared" si="69"/>
        <v>358.4</v>
      </c>
      <c r="R194" s="196">
        <v>60</v>
      </c>
      <c r="S194" s="30"/>
      <c r="T194" s="41"/>
      <c r="U194" s="41"/>
      <c r="V194" s="51"/>
      <c r="W194" s="126"/>
      <c r="X194" s="41"/>
      <c r="Y194" s="41"/>
      <c r="Z194" s="51"/>
      <c r="AA194" s="126"/>
      <c r="AB194" s="41"/>
      <c r="AC194" s="126"/>
      <c r="AD194" s="51"/>
      <c r="AE194" s="126"/>
      <c r="AF194" s="126"/>
      <c r="AG194" s="126"/>
      <c r="AH194" s="51"/>
      <c r="AI194" s="126"/>
      <c r="AJ194" s="41"/>
      <c r="AK194" s="41"/>
      <c r="AL194" s="47"/>
      <c r="AM194" s="127"/>
      <c r="AN194" s="141"/>
      <c r="AO194" s="127"/>
      <c r="AP194" s="141"/>
      <c r="AQ194" s="115"/>
      <c r="AR194" s="43"/>
      <c r="AS194" s="126"/>
      <c r="AT194" s="51"/>
      <c r="AU194" s="126"/>
      <c r="AV194" s="126"/>
      <c r="AW194" s="126"/>
      <c r="AX194" s="51"/>
      <c r="AY194" s="126"/>
      <c r="AZ194" s="126"/>
      <c r="BA194" s="126"/>
      <c r="BB194" s="43"/>
      <c r="BC194" s="126"/>
      <c r="BD194" s="126"/>
      <c r="BE194" s="127"/>
      <c r="BF194" s="51"/>
      <c r="BG194" s="16"/>
      <c r="BH194" s="16"/>
    </row>
    <row r="195" spans="1:60" ht="36.75" customHeight="1">
      <c r="A195" s="340"/>
      <c r="B195" s="339"/>
      <c r="C195" s="217" t="s">
        <v>553</v>
      </c>
      <c r="D195" s="181"/>
      <c r="E195" s="181" t="s">
        <v>554</v>
      </c>
      <c r="F195" s="205">
        <v>1.54</v>
      </c>
      <c r="G195" s="181">
        <v>420</v>
      </c>
      <c r="H195" s="79">
        <f>L195</f>
        <v>646.8</v>
      </c>
      <c r="I195" s="143">
        <v>646.8</v>
      </c>
      <c r="J195" s="143">
        <v>0</v>
      </c>
      <c r="K195" s="143">
        <v>0</v>
      </c>
      <c r="L195" s="63">
        <f t="shared" si="67"/>
        <v>646.8</v>
      </c>
      <c r="M195" s="23">
        <f t="shared" si="68"/>
        <v>525.4</v>
      </c>
      <c r="N195" s="23">
        <v>525.4</v>
      </c>
      <c r="O195" s="23">
        <v>0</v>
      </c>
      <c r="P195" s="23">
        <v>0</v>
      </c>
      <c r="Q195" s="193">
        <f t="shared" si="69"/>
        <v>525.4</v>
      </c>
      <c r="R195" s="45">
        <v>248</v>
      </c>
      <c r="S195" s="30"/>
      <c r="T195" s="41"/>
      <c r="U195" s="41"/>
      <c r="V195" s="51"/>
      <c r="W195" s="126"/>
      <c r="X195" s="41"/>
      <c r="Y195" s="41"/>
      <c r="Z195" s="51"/>
      <c r="AA195" s="126"/>
      <c r="AB195" s="41"/>
      <c r="AC195" s="126"/>
      <c r="AD195" s="51"/>
      <c r="AE195" s="126"/>
      <c r="AF195" s="126"/>
      <c r="AG195" s="126"/>
      <c r="AH195" s="51"/>
      <c r="AI195" s="126"/>
      <c r="AJ195" s="41"/>
      <c r="AK195" s="41"/>
      <c r="AL195" s="47"/>
      <c r="AM195" s="127"/>
      <c r="AN195" s="141"/>
      <c r="AO195" s="127"/>
      <c r="AP195" s="141"/>
      <c r="AQ195" s="115"/>
      <c r="AR195" s="43"/>
      <c r="AS195" s="126"/>
      <c r="AT195" s="51"/>
      <c r="AU195" s="126"/>
      <c r="AV195" s="126"/>
      <c r="AW195" s="126"/>
      <c r="AX195" s="51"/>
      <c r="AY195" s="126"/>
      <c r="AZ195" s="126"/>
      <c r="BA195" s="126"/>
      <c r="BB195" s="43"/>
      <c r="BC195" s="126"/>
      <c r="BD195" s="126"/>
      <c r="BE195" s="127"/>
      <c r="BF195" s="51"/>
      <c r="BG195" s="16"/>
      <c r="BH195" s="16"/>
    </row>
    <row r="196" spans="1:61" s="282" customFormat="1" ht="36.75" customHeight="1">
      <c r="A196" s="313"/>
      <c r="B196" s="340"/>
      <c r="C196" s="317" t="s">
        <v>706</v>
      </c>
      <c r="D196" s="181" t="s">
        <v>470</v>
      </c>
      <c r="E196" s="181" t="s">
        <v>707</v>
      </c>
      <c r="F196" s="205"/>
      <c r="G196" s="181"/>
      <c r="H196" s="79">
        <f>L196</f>
        <v>684.8</v>
      </c>
      <c r="I196" s="143">
        <v>0</v>
      </c>
      <c r="J196" s="143">
        <v>0</v>
      </c>
      <c r="K196" s="143">
        <v>684.8</v>
      </c>
      <c r="L196" s="63">
        <f>J196+I196+K196</f>
        <v>684.8</v>
      </c>
      <c r="M196" s="310">
        <f t="shared" si="68"/>
        <v>0</v>
      </c>
      <c r="N196" s="310">
        <v>0</v>
      </c>
      <c r="O196" s="310">
        <v>0</v>
      </c>
      <c r="P196" s="310">
        <v>0</v>
      </c>
      <c r="Q196" s="193">
        <f t="shared" si="69"/>
        <v>0</v>
      </c>
      <c r="R196" s="45">
        <v>0</v>
      </c>
      <c r="S196" s="30"/>
      <c r="T196" s="41"/>
      <c r="U196" s="41"/>
      <c r="V196" s="51"/>
      <c r="W196" s="126"/>
      <c r="X196" s="41"/>
      <c r="Y196" s="41"/>
      <c r="Z196" s="51"/>
      <c r="AA196" s="126"/>
      <c r="AB196" s="41"/>
      <c r="AC196" s="126"/>
      <c r="AD196" s="51"/>
      <c r="AE196" s="126"/>
      <c r="AF196" s="126"/>
      <c r="AG196" s="126"/>
      <c r="AH196" s="51"/>
      <c r="AI196" s="126"/>
      <c r="AJ196" s="41"/>
      <c r="AK196" s="41"/>
      <c r="AL196" s="47"/>
      <c r="AM196" s="127"/>
      <c r="AN196" s="141"/>
      <c r="AO196" s="127"/>
      <c r="AP196" s="141"/>
      <c r="AQ196" s="115"/>
      <c r="AR196" s="43"/>
      <c r="AS196" s="126"/>
      <c r="AT196" s="51"/>
      <c r="AU196" s="126"/>
      <c r="AV196" s="126"/>
      <c r="AW196" s="126"/>
      <c r="AX196" s="51"/>
      <c r="AY196" s="126"/>
      <c r="AZ196" s="126"/>
      <c r="BA196" s="126"/>
      <c r="BB196" s="43"/>
      <c r="BC196" s="126"/>
      <c r="BD196" s="126"/>
      <c r="BE196" s="127"/>
      <c r="BF196" s="51"/>
      <c r="BG196" s="16"/>
      <c r="BH196" s="16"/>
      <c r="BI196" s="298"/>
    </row>
    <row r="197" spans="1:63" s="240" customFormat="1" ht="21.75" customHeight="1">
      <c r="A197" s="236"/>
      <c r="B197" s="91" t="s">
        <v>344</v>
      </c>
      <c r="C197" s="87"/>
      <c r="D197" s="244"/>
      <c r="E197" s="244"/>
      <c r="F197" s="87"/>
      <c r="G197" s="87"/>
      <c r="H197" s="244">
        <f>H196+H195+H194+H193+H192+H191+H190+H184+H183+H182+H181+H180+H179+H178+H177+H176+H175+H174+H173+H172+H171+H170+H169+H168+H167+H164+H163+H162+H161+H160+H159+H158+H157+H156+H155+H154+H153+H152+H151+H150+H149+H148+H147+H146+H145+H144+H143</f>
        <v>1156924.1999999997</v>
      </c>
      <c r="I197" s="244">
        <f>I196+I195+I194+I193+I192+I191+I190+I185+I183+I182+I181+I180+I179+I178+I177+I176+I175+I174+I173+I172+I171+I170+I169+I168+I167+I164+I163+I162+I161+I160+I159+I158+I157+I156+I155+I154+I153+I152+I151+I150+I149+I148+I147+I146+I145+I144+I143</f>
        <v>1134431.4</v>
      </c>
      <c r="J197" s="244">
        <f aca="true" t="shared" si="70" ref="J197:Q197">J196+J195+J194+J193+J192+J191+J190+J185+J183+J182+J181+J180+J179+J178+J177+J176+J175+J174+J173+J172+J171+J170+J169+J168+J167+J164+J163+J162+J161+J160+J159+J158+J157+J156+J155+J154+J153+J152+J151+J150+J149+J148+J147+J146+J145+J144+J143</f>
        <v>21808</v>
      </c>
      <c r="K197" s="244">
        <f t="shared" si="70"/>
        <v>684.8</v>
      </c>
      <c r="L197" s="244">
        <f t="shared" si="70"/>
        <v>1156924.1999999997</v>
      </c>
      <c r="M197" s="244">
        <f t="shared" si="70"/>
        <v>696708.0999999999</v>
      </c>
      <c r="N197" s="244">
        <f t="shared" si="70"/>
        <v>684892.2999999999</v>
      </c>
      <c r="O197" s="244">
        <f t="shared" si="70"/>
        <v>11457.399999999998</v>
      </c>
      <c r="P197" s="244">
        <f t="shared" si="70"/>
        <v>358.4</v>
      </c>
      <c r="Q197" s="244">
        <f t="shared" si="70"/>
        <v>696708.0999999999</v>
      </c>
      <c r="R197" s="244"/>
      <c r="S197" s="252"/>
      <c r="T197" s="252" t="e">
        <f>T191+T190+#REF!+T184+T183+T182+T181+T180+T179+T178+T177+T176+T175+T174+T173+T172+T171+T170+T169+T168+T167+T166+T165+T164+T163+T162+T161+T160+T159+T158+T157+T156+T155+T154+T153+T152+T151+T150+T149+T148+T147+T146+T145+T143</f>
        <v>#REF!</v>
      </c>
      <c r="U197" s="252" t="e">
        <f>U191+U190+#REF!+U184+U183+U182+U181+U180+U179+U178+U177+U176+U175+U174+U173+U172+U171+U170+U169+U168+U167+U166+U165+U164+U163+U162+U161+U160+U159+U158+U157+U156+U155+U154+U153+U152+U151+U150+U149+U148+U147+U146+U145+U143</f>
        <v>#REF!</v>
      </c>
      <c r="V197" s="252"/>
      <c r="W197" s="252"/>
      <c r="X197" s="252" t="e">
        <f>X191+X190+#REF!+X184+X183+X182+X181+X180+X179+X178+X177+X176+X175+X174+X173+X172+X171+X170+X169+X168+X167+X166+X165+X164+X163+X162+X161+X160+X159+X158+X157+X156+X155+X154+X153+X152+X151+X150+X149+X148+X147+X146+X145+X143</f>
        <v>#REF!</v>
      </c>
      <c r="Y197" s="252" t="e">
        <f>Y191+Y190+#REF!+Y184+Y183+Y182+Y181+Y180+Y179+Y178+Y177+Y176+Y175+Y174+Y173+Y172+Y171+Y170+Y169+Y168+Y167+Y166+Y165+Y164+Y163+Y162+Y161+Y160+Y159+Y158+Y157+Y156+Y155+Y154+Y153+Y152+Y151+Y150+Y149+Y148+Y147+Y146+Y145+Y143</f>
        <v>#REF!</v>
      </c>
      <c r="Z197" s="252"/>
      <c r="AA197" s="252"/>
      <c r="AB197" s="252" t="e">
        <f>AB191+AB190+#REF!+AB184+AB183+AB182+AB181+AB180+AB179+AB178+AB177+AB176+AB175+AB174+AB173+AB172+AB171+AB170+AB169+AB168+AB167+AB166+AB165+AB164+AB163+AB162+AB161+AB160+AB159+AB158+AB157+AB156+AB155+AB154+AB153+AB152+AB151+AB150+AB149+AB148+AB147+AB146+AB145+AB143</f>
        <v>#REF!</v>
      </c>
      <c r="AC197" s="252" t="e">
        <f>AC191+AC190+#REF!+AC184+AC183+AC182+AC181+AC180+AC179+AC178+AC177+AC176+AC175+AC174+AC173+AC172+AC171+AC170+AC169+AC168+AC167+AC166+AC165+AC164+AC163+AC162+AC161+AC160+AC159+AC158+AC157+AC156+AC155+AC154+AC153+AC152+AC151+AC150+AC149+AC148+AC147+AC146+AC145+AC143</f>
        <v>#REF!</v>
      </c>
      <c r="AD197" s="252"/>
      <c r="AE197" s="252"/>
      <c r="AF197" s="252" t="e">
        <f>AF191+AF190+#REF!+AF184+AF183+AF182+AF181+AF180+AF179+AF178+AF177+AF176+AF175+AF174+AF173+AF172+AF171+AF170+AF169+AF168+AF167+AF166+AF165+AF164+AF163+AF162+AF161+AF160+AF159+AF158+AF157+AF156+AF155+AF154+AF153+AF152+AF151+AF150+AF149+AF148+AF147+AF146+AF145+AF143</f>
        <v>#REF!</v>
      </c>
      <c r="AG197" s="252" t="e">
        <f>AG191+AG190+#REF!+AG184+AG183+AG182+AG181+AG180+AG179+AG178+AG177+AG176+AG175+AG174+AG173+AG172+AG171+AG170+AG169+AG168+AG167+AG166+AG165+AG164+AG163+AG162+AG161+AG160+AG159+AG158+AG157+AG156+AG155+AG154+AG153+AG152+AG151+AG150+AG149+AG148+AG147+AG146+AG145+AG143</f>
        <v>#REF!</v>
      </c>
      <c r="AH197" s="252"/>
      <c r="AI197" s="252"/>
      <c r="AJ197" s="252" t="e">
        <f>AJ191+AJ190+#REF!+AJ184+AJ183+AJ182+AJ181+AJ180+AJ179+AJ178+AJ177+AJ176+AJ175+AJ174+AJ173+AJ172+AJ171+AJ170+AJ169+AJ168+AJ167+AJ166+AJ165+AJ164+AJ163+AJ162+AJ161+AJ160+AJ159+AJ158+AJ157+AJ156+AJ155+AJ154+AJ153+AJ152+AJ151+AJ150+AJ149+AJ148+AJ147+AJ146+AJ145+AJ143</f>
        <v>#REF!</v>
      </c>
      <c r="AK197" s="252" t="e">
        <f>AK191+AK190+#REF!+AK184+AK183+AK182+AK181+AK180+AK179+AK178+AK177+AK176+AK175+AK174+AK173+AK172+AK171+AK170+AK169+AK168+AK167+AK166+AK165+AK164+AK163+AK162+AK161+AK160+AK159+AK158+AK157+AK156+AK155+AK154+AK153+AK152+AK151+AK150+AK149+AK148+AK147+AK146+AK145+AK143</f>
        <v>#REF!</v>
      </c>
      <c r="AL197" s="252"/>
      <c r="AM197" s="252"/>
      <c r="AN197" s="252" t="e">
        <f>AN191+AN190+#REF!+AN184+AN183+AN182+AN181+AN180+AN179+AN178+AN177+AN176+AN175+AN174+AN173+AN172+AN171+AN170+AN169+AN168+AN167+AN166+AN165+AN164+AN163+AN162+AN161+AN160+AN159+AN158+AN157+AN156+AN155+AN154+AN153+AN152+AN151+AN150+AN149+AN148+AN147+AN146+AN145+AN143</f>
        <v>#REF!</v>
      </c>
      <c r="AO197" s="252" t="e">
        <f>AO191+AO190+#REF!+AO184+AO183+AO182+AO181+AO180+AO179+AO178+AO177+AO176+AO175+AO174+AO173+AO172+AO171+AO170+AO169+AO168+AO167+AO166+AO165+AO164+AO163+AO162+AO161+AO160+AO159+AO158+AO157+AO156+AO155+AO154+AO153+AO152+AO151+AO150+AO149+AO148+AO147+AO146+AO145+AO143</f>
        <v>#REF!</v>
      </c>
      <c r="AP197" s="252"/>
      <c r="AQ197" s="252"/>
      <c r="AR197" s="252" t="e">
        <f>AR191+AR190+#REF!+AR184+AR183+AR182+AR181+AR180+AR179+AR178+AR177+AR176+AR175+AR174+AR173+AR172+AR171+AR170+AR169+AR168+AR167+AR166+AR165+AR164+AR163+AR162+AR161+AR160+AR159+AR158+AR157+AR156+AR155+AR154+AR153+AR152+AR151+AR150+AR149+AR148+AR147+AR146+AR145+AR143</f>
        <v>#REF!</v>
      </c>
      <c r="AS197" s="252" t="e">
        <f>AS191+AS190+#REF!+AS184+AS183+AS182+AS181+AS180+AS179+AS178+AS177+AS176+AS175+AS174+AS173+AS172+AS171+AS170+AS169+AS168+AS167+AS166+AS165+AS164+AS163+AS162+AS161+AS160+AS159+AS158+AS157+AS156+AS155+AS154+AS153+AS152+AS151+AS150+AS149+AS148+AS147+AS146+AS145+AS143</f>
        <v>#REF!</v>
      </c>
      <c r="AT197" s="252"/>
      <c r="AU197" s="252"/>
      <c r="AV197" s="252" t="e">
        <f>AV191+AV190+#REF!+AV184+AV183+AV182+AV181+AV180+AV179+AV178+AV177+AV176+AV175+AV174+AV173+AV172+AV171+AV170+AV169+AV168+AV167+AV166+AV165+AV164+AV163+AV162+AV161+AV160+AV159+AV158+AV157+AV156+AV155+AV154+AV153+AV152+AV151+AV150+AV149+AV148+AV147+AV146+AV145+AV143</f>
        <v>#REF!</v>
      </c>
      <c r="AW197" s="252" t="e">
        <f>AW191+AW190+#REF!+AW184+AW183+AW182+AW181+AW180+AW179+AW178+AW177+AW176+AW175+AW174+AW173+AW172+AW171+AW170+AW169+AW168+AW167+AW166+AW165+AW164+AW163+AW162+AW161+AW160+AW159+AW158+AW157+AW156+AW155+AW154+AW153+AW152+AW151+AW150+AW149+AW148+AW147+AW146+AW145+AW143</f>
        <v>#REF!</v>
      </c>
      <c r="AX197" s="252"/>
      <c r="AY197" s="252"/>
      <c r="AZ197" s="252" t="e">
        <f>AZ191+AZ190+#REF!+AZ184+AZ183+AZ182+AZ181+AZ180+AZ179+AZ178+AZ177+AZ176+AZ175+AZ174+AZ173+AZ172+AZ171+AZ170+AZ169+AZ168+AZ167+AZ166+AZ165+AZ164+AZ163+AZ162+AZ161+AZ160+AZ159+AZ158+AZ157+AZ156+AZ155+AZ154+AZ153+AZ152+AZ151+AZ150+AZ149+AZ148+AZ147+AZ146+AZ145+AZ143</f>
        <v>#REF!</v>
      </c>
      <c r="BA197" s="252" t="e">
        <f>BA191+BA190+#REF!+BA184+BA183+BA182+BA181+BA180+BA179+BA178+BA177+BA176+BA175+BA174+BA173+BA172+BA171+BA170+BA169+BA168+BA167+BA166+BA165+BA164+BA163+BA162+BA161+BA160+BA159+BA158+BA157+BA156+BA155+BA154+BA153+BA152+BA151+BA150+BA149+BA148+BA147+BA146+BA145+BA143</f>
        <v>#REF!</v>
      </c>
      <c r="BB197" s="252"/>
      <c r="BC197" s="252"/>
      <c r="BD197" s="252" t="e">
        <f>BD191+BD190+#REF!+BD184+BD183+BD182+BD181+BD180+BD179+BD178+BD177+BD176+BD175+BD174+BD173+BD172+BD171+BD170+BD169+BD168+BD167+BD166+BD165+BD164+BD163+BD162+BD161+BD160+BD159+BD158+BD157+BD156+BD155+BD154+BD153+BD152+BD151+BD150+BD149+BD148+BD147+BD146+BD145+BD143</f>
        <v>#REF!</v>
      </c>
      <c r="BE197" s="252" t="e">
        <f>BE191+BE190+#REF!+BE184+BE183+BE182+BE181+BE180+BE179+BE178+BE177+BE176+BE175+BE174+BE173+BE172+BE171+BE170+BE169+BE168+BE167+BE166+BE165+BE164+BE163+BE162+BE161+BE160+BE159+BE158+BE157+BE156+BE155+BE154+BE153+BE152+BE151+BE150+BE149+BE148+BE147+BE146+BE145+BE143</f>
        <v>#REF!</v>
      </c>
      <c r="BF197" s="252"/>
      <c r="BG197" s="90" t="e">
        <f>#REF!+#REF!+T197+X197+AB197+AF197</f>
        <v>#REF!</v>
      </c>
      <c r="BH197" s="90" t="e">
        <f>#REF!+#REF!+U197+Y197+AC197+AG197</f>
        <v>#REF!</v>
      </c>
      <c r="BI197" s="299"/>
      <c r="BK197" s="266"/>
    </row>
    <row r="198" spans="1:60" ht="36">
      <c r="A198" s="338" t="s">
        <v>137</v>
      </c>
      <c r="B198" s="338" t="s">
        <v>511</v>
      </c>
      <c r="C198" s="212" t="s">
        <v>138</v>
      </c>
      <c r="D198" s="351" t="s">
        <v>285</v>
      </c>
      <c r="E198" s="165"/>
      <c r="F198" s="33">
        <v>20</v>
      </c>
      <c r="G198" s="436" t="s">
        <v>619</v>
      </c>
      <c r="H198" s="420">
        <f>L198</f>
        <v>243.6</v>
      </c>
      <c r="I198" s="415">
        <v>240</v>
      </c>
      <c r="J198" s="415">
        <v>3.6</v>
      </c>
      <c r="K198" s="323"/>
      <c r="L198" s="415">
        <f>I198+J198</f>
        <v>243.6</v>
      </c>
      <c r="M198" s="406">
        <f>Q198</f>
        <v>220.4</v>
      </c>
      <c r="N198" s="333">
        <v>217.5</v>
      </c>
      <c r="O198" s="406">
        <v>2.9</v>
      </c>
      <c r="P198" s="331"/>
      <c r="Q198" s="333">
        <f>N198+O198</f>
        <v>220.4</v>
      </c>
      <c r="R198" s="45">
        <v>7</v>
      </c>
      <c r="S198" s="53"/>
      <c r="T198" s="53"/>
      <c r="U198" s="53"/>
      <c r="V198" s="34" t="e">
        <f>(#REF!+#REF!+U198)*100/(#REF!+#REF!+T198)</f>
        <v>#REF!</v>
      </c>
      <c r="W198" s="53"/>
      <c r="X198" s="41"/>
      <c r="Y198" s="41"/>
      <c r="Z198" s="34" t="e">
        <f>(#REF!+#REF!+U198+Y198)*100/(#REF!+#REF!+T198+X198)</f>
        <v>#REF!</v>
      </c>
      <c r="AA198" s="53"/>
      <c r="AB198" s="41"/>
      <c r="AC198" s="53"/>
      <c r="AD198" s="40" t="e">
        <f>(#REF!+#REF!+U198+Y198+AC198)*100/(#REF!+#REF!+T198+X198+AB198)</f>
        <v>#REF!</v>
      </c>
      <c r="AE198" s="53"/>
      <c r="AF198" s="53"/>
      <c r="AG198" s="53"/>
      <c r="AH198" s="40" t="e">
        <f>(#REF!+#REF!+U198+Y198+AC198+AG198)*100/(#REF!+#REF!+T198+X198+AB198+AF198)</f>
        <v>#REF!</v>
      </c>
      <c r="AI198" s="53"/>
      <c r="AJ198" s="41"/>
      <c r="AK198" s="41"/>
      <c r="AL198" s="47" t="e">
        <f>(#REF!+#REF!+U198+Y198+AC198+AG198+AK198)*100/(#REF!+#REF!+T198+X198+AB198+AF198+AJ198)</f>
        <v>#REF!</v>
      </c>
      <c r="AM198" s="104"/>
      <c r="AN198" s="103"/>
      <c r="AO198" s="104"/>
      <c r="AP198" s="19" t="e">
        <f>(#REF!+#REF!+U198+Y198+AC198+AG198+AK198+AO198)*100/(#REF!+#REF!+T198+X198+AB198+AF198+AJ198+AN198)</f>
        <v>#REF!</v>
      </c>
      <c r="AQ198" s="48"/>
      <c r="AR198" s="43"/>
      <c r="AS198" s="107"/>
      <c r="AT198" s="51" t="e">
        <f>(#REF!+#REF!+U198+Y198+AC198+AG198+AK198+AO198+AS198)*100/(#REF!+#REF!+T198+X198+AB198+AF198+AJ198+AN198+AR198)</f>
        <v>#REF!</v>
      </c>
      <c r="AU198" s="110"/>
      <c r="AV198" s="110"/>
      <c r="AW198" s="110"/>
      <c r="AX198" s="51" t="e">
        <f>(#REF!+#REF!+U198+Y198+AC198+AG198+AK198+AO198+AS198+AW198)*100/(#REF!+#REF!+T198+X198+AB198+AF198+AJ198+AN198+AR198+AV198)</f>
        <v>#REF!</v>
      </c>
      <c r="AY198" s="118"/>
      <c r="AZ198" s="118"/>
      <c r="BA198" s="118"/>
      <c r="BB198" s="43" t="e">
        <f>(#REF!+#REF!+U198+Y198+AC198+AG198+AK198+AO198+AS198+AW198+BA198)*100/(#REF!+#REF!+T198+X198+AB198+AF198+AJ198+AN198+AR198+AV198+AZ198)</f>
        <v>#REF!</v>
      </c>
      <c r="BC198" s="123"/>
      <c r="BD198" s="123"/>
      <c r="BE198" s="124"/>
      <c r="BF198" s="51" t="e">
        <f>(#REF!+#REF!+U198+Y198+AC198+AG198+AK198+AO198+AS198+AW198+BA198+BE198)*100/(#REF!+#REF!+T198+X198+AB198+AF198+AJ198+AN198+AR198+AV198+AZ198+BD198)</f>
        <v>#REF!</v>
      </c>
      <c r="BG198" s="16" t="e">
        <f>#REF!+#REF!+T198+X198+AB198+AF198</f>
        <v>#REF!</v>
      </c>
      <c r="BH198" s="16" t="e">
        <f>#REF!+#REF!+U198+Y198+AC198+AG198</f>
        <v>#REF!</v>
      </c>
    </row>
    <row r="199" spans="1:60" ht="36">
      <c r="A199" s="339"/>
      <c r="B199" s="339"/>
      <c r="C199" s="212" t="s">
        <v>139</v>
      </c>
      <c r="D199" s="352"/>
      <c r="E199" s="167" t="s">
        <v>403</v>
      </c>
      <c r="F199" s="33">
        <v>20</v>
      </c>
      <c r="G199" s="437"/>
      <c r="H199" s="421"/>
      <c r="I199" s="416"/>
      <c r="J199" s="416"/>
      <c r="K199" s="322">
        <v>0</v>
      </c>
      <c r="L199" s="416"/>
      <c r="M199" s="361"/>
      <c r="N199" s="334"/>
      <c r="O199" s="361"/>
      <c r="P199" s="332">
        <v>0</v>
      </c>
      <c r="Q199" s="334"/>
      <c r="R199" s="45">
        <v>6</v>
      </c>
      <c r="S199" s="53"/>
      <c r="T199" s="53"/>
      <c r="U199" s="53"/>
      <c r="V199" s="34" t="e">
        <f>(#REF!+#REF!+U199)*100/(#REF!+#REF!+T199)</f>
        <v>#REF!</v>
      </c>
      <c r="W199" s="53"/>
      <c r="X199" s="41"/>
      <c r="Y199" s="41"/>
      <c r="Z199" s="34" t="e">
        <f>(#REF!+#REF!+U199+Y199)*100/(#REF!+#REF!+T199+X199)</f>
        <v>#REF!</v>
      </c>
      <c r="AA199" s="53"/>
      <c r="AB199" s="41"/>
      <c r="AC199" s="53"/>
      <c r="AD199" s="40" t="e">
        <f>(#REF!+#REF!+U199+Y199+AC199)*100/(#REF!+#REF!+T199+X199+AB199)</f>
        <v>#REF!</v>
      </c>
      <c r="AE199" s="53"/>
      <c r="AF199" s="53"/>
      <c r="AG199" s="53"/>
      <c r="AH199" s="40" t="e">
        <f>(#REF!+#REF!+U199+Y199+AC199+AG199)*100/(#REF!+#REF!+T199+X199+AB199+AF199)</f>
        <v>#REF!</v>
      </c>
      <c r="AI199" s="53"/>
      <c r="AJ199" s="41"/>
      <c r="AK199" s="41"/>
      <c r="AL199" s="47" t="e">
        <f>(#REF!+#REF!+U199+Y199+AC199+AG199+AK199)*100/(#REF!+#REF!+T199+X199+AB199+AF199+AJ199)</f>
        <v>#REF!</v>
      </c>
      <c r="AM199" s="104"/>
      <c r="AN199" s="103"/>
      <c r="AO199" s="104"/>
      <c r="AP199" s="19" t="e">
        <f>(#REF!+#REF!+U199+Y199+AC199+AG199+AK199+AO199)*100/(#REF!+#REF!+T199+X199+AB199+AF199+AJ199+AN199)</f>
        <v>#REF!</v>
      </c>
      <c r="AQ199" s="48"/>
      <c r="AR199" s="43"/>
      <c r="AS199" s="107"/>
      <c r="AT199" s="51" t="e">
        <f>(#REF!+#REF!+U199+Y199+AC199+AG199+AK199+AO199+AS199)*100/(#REF!+#REF!+T199+X199+AB199+AF199+AJ199+AN199+AR199)</f>
        <v>#REF!</v>
      </c>
      <c r="AU199" s="112"/>
      <c r="AV199" s="112"/>
      <c r="AW199" s="112"/>
      <c r="AX199" s="51" t="e">
        <f>(#REF!+#REF!+U199+Y199+AC199+AG199+AK199+AO199+AS199+AW199)*100/(#REF!+#REF!+T199+X199+AB199+AF199+AJ199+AN199+AR199+AV199)</f>
        <v>#REF!</v>
      </c>
      <c r="AY199" s="118"/>
      <c r="AZ199" s="118"/>
      <c r="BA199" s="118"/>
      <c r="BB199" s="43" t="e">
        <f>(#REF!+#REF!+U199+Y199+AC199+AG199+AK199+AO199+AS199+AW199+BA199)*100/(#REF!+#REF!+T199+X199+AB199+AF199+AJ199+AN199+AR199+AV199+AZ199)</f>
        <v>#REF!</v>
      </c>
      <c r="BC199" s="123"/>
      <c r="BD199" s="123"/>
      <c r="BE199" s="124"/>
      <c r="BF199" s="51" t="e">
        <f>(#REF!+#REF!+U199+Y199+AC199+AG199+AK199+AO199+AS199+AW199+BA199+BE199)*100/(#REF!+#REF!+T199+X199+AB199+AF199+AJ199+AN199+AR199+AV199+AZ199+BD199)</f>
        <v>#REF!</v>
      </c>
      <c r="BG199" s="16" t="e">
        <f>#REF!+#REF!+T199+X199+AB199+AF199</f>
        <v>#REF!</v>
      </c>
      <c r="BH199" s="16" t="e">
        <f>#REF!+#REF!+U199+Y199+AC199+AG199</f>
        <v>#REF!</v>
      </c>
    </row>
    <row r="200" spans="1:60" ht="36">
      <c r="A200" s="339"/>
      <c r="B200" s="339"/>
      <c r="C200" s="212" t="s">
        <v>140</v>
      </c>
      <c r="D200" s="353"/>
      <c r="E200" s="166"/>
      <c r="F200" s="33">
        <v>1</v>
      </c>
      <c r="G200" s="13">
        <v>10</v>
      </c>
      <c r="H200" s="80">
        <f aca="true" t="shared" si="71" ref="H200:H206">L200</f>
        <v>121.8</v>
      </c>
      <c r="I200" s="143">
        <v>120</v>
      </c>
      <c r="J200" s="143">
        <v>1.8</v>
      </c>
      <c r="K200" s="143">
        <v>0</v>
      </c>
      <c r="L200" s="143">
        <f>I200+J200</f>
        <v>121.8</v>
      </c>
      <c r="M200" s="23">
        <f>N200+O200</f>
        <v>93.9</v>
      </c>
      <c r="N200" s="193">
        <v>93</v>
      </c>
      <c r="O200" s="310">
        <v>0.9</v>
      </c>
      <c r="P200" s="310">
        <v>0</v>
      </c>
      <c r="Q200" s="193">
        <f aca="true" t="shared" si="72" ref="Q200:Q205">N200+O200</f>
        <v>93.9</v>
      </c>
      <c r="R200" s="297">
        <v>14</v>
      </c>
      <c r="S200" s="53"/>
      <c r="T200" s="53"/>
      <c r="U200" s="53"/>
      <c r="V200" s="34" t="e">
        <f>(#REF!+#REF!+U200)*100/(#REF!+#REF!+T200)</f>
        <v>#REF!</v>
      </c>
      <c r="W200" s="53"/>
      <c r="X200" s="41"/>
      <c r="Y200" s="41"/>
      <c r="Z200" s="34" t="e">
        <f>(#REF!+#REF!+U200+Y200)*100/(#REF!+#REF!+T200+X200)</f>
        <v>#REF!</v>
      </c>
      <c r="AA200" s="53"/>
      <c r="AB200" s="41"/>
      <c r="AC200" s="53"/>
      <c r="AD200" s="40" t="e">
        <f>(#REF!+#REF!+U200+Y200+AC200)*100/(#REF!+#REF!+T200+X200+AB200)</f>
        <v>#REF!</v>
      </c>
      <c r="AE200" s="53"/>
      <c r="AF200" s="53"/>
      <c r="AG200" s="53"/>
      <c r="AH200" s="40" t="e">
        <f>(#REF!+#REF!+U200+Y200+AC200+AG200)*100/(#REF!+#REF!+T200+X200+AB200+AF200)</f>
        <v>#REF!</v>
      </c>
      <c r="AI200" s="53"/>
      <c r="AJ200" s="41"/>
      <c r="AK200" s="41"/>
      <c r="AL200" s="47" t="e">
        <f>(#REF!+#REF!+U200+Y200+AC200+AG200+AK200)*100/(#REF!+#REF!+T200+X200+AB200+AF200+AJ200)</f>
        <v>#REF!</v>
      </c>
      <c r="AM200" s="104"/>
      <c r="AN200" s="103"/>
      <c r="AO200" s="104"/>
      <c r="AP200" s="19" t="e">
        <f>(#REF!+#REF!+U200+Y200+AC200+AG200+AK200+AO200)*100/(#REF!+#REF!+T200+X200+AB200+AF200+AJ200+AN200)</f>
        <v>#REF!</v>
      </c>
      <c r="AQ200" s="48"/>
      <c r="AR200" s="107"/>
      <c r="AS200" s="107"/>
      <c r="AT200" s="51" t="e">
        <f>(#REF!+#REF!+U200+Y200+AC200+AG200+AK200+AO200+AS200)*100/(#REF!+#REF!+T200+X200+AB200+AF200+AJ200+AN200+AR200)</f>
        <v>#REF!</v>
      </c>
      <c r="AU200" s="112"/>
      <c r="AV200" s="112"/>
      <c r="AW200" s="112"/>
      <c r="AX200" s="51" t="e">
        <f>(#REF!+#REF!+U200+Y200+AC200+AG200+AK200+AO200+AS200+AW200)*100/(#REF!+#REF!+T200+X200+AB200+AF200+AJ200+AN200+AR200+AV200)</f>
        <v>#REF!</v>
      </c>
      <c r="AY200" s="118"/>
      <c r="AZ200" s="118"/>
      <c r="BA200" s="118"/>
      <c r="BB200" s="43" t="e">
        <f>(#REF!+#REF!+U200+Y200+AC200+AG200+AK200+AO200+AS200+AW200+BA200)*100/(#REF!+#REF!+T200+X200+AB200+AF200+AJ200+AN200+AR200+AV200+AZ200)</f>
        <v>#REF!</v>
      </c>
      <c r="BC200" s="123"/>
      <c r="BD200" s="123"/>
      <c r="BE200" s="124"/>
      <c r="BF200" s="51" t="e">
        <f>(#REF!+#REF!+U200+Y200+AC200+AG200+AK200+AO200+AS200+AW200+BA200+BE200)*100/(#REF!+#REF!+T200+X200+AB200+AF200+AJ200+AN200+AR200+AV200+AZ200+BD200)</f>
        <v>#REF!</v>
      </c>
      <c r="BG200" s="16" t="e">
        <f>#REF!+#REF!+T200+X200+AB200+AF200</f>
        <v>#REF!</v>
      </c>
      <c r="BH200" s="16" t="e">
        <f>#REF!+#REF!+U200+Y200+AC200+AG200</f>
        <v>#REF!</v>
      </c>
    </row>
    <row r="201" spans="1:60" ht="24">
      <c r="A201" s="339"/>
      <c r="B201" s="339"/>
      <c r="C201" s="212" t="s">
        <v>142</v>
      </c>
      <c r="D201" s="162" t="s">
        <v>231</v>
      </c>
      <c r="E201" s="162" t="s">
        <v>400</v>
      </c>
      <c r="F201" s="33">
        <v>2</v>
      </c>
      <c r="G201" s="13">
        <v>877</v>
      </c>
      <c r="H201" s="76">
        <f t="shared" si="71"/>
        <v>21342.7</v>
      </c>
      <c r="I201" s="143">
        <v>21048</v>
      </c>
      <c r="J201" s="143">
        <v>294.7</v>
      </c>
      <c r="K201" s="143">
        <v>0</v>
      </c>
      <c r="L201" s="143">
        <f>J201+I201</f>
        <v>21342.7</v>
      </c>
      <c r="M201" s="23">
        <f aca="true" t="shared" si="73" ref="M201:M206">Q201</f>
        <v>13581.6</v>
      </c>
      <c r="N201" s="193">
        <v>13361</v>
      </c>
      <c r="O201" s="328">
        <v>220.6</v>
      </c>
      <c r="P201" s="328">
        <v>0</v>
      </c>
      <c r="Q201" s="193">
        <f t="shared" si="72"/>
        <v>13581.6</v>
      </c>
      <c r="R201" s="297">
        <v>883</v>
      </c>
      <c r="S201" s="30"/>
      <c r="T201" s="18"/>
      <c r="U201" s="26"/>
      <c r="V201" s="34" t="e">
        <f>(#REF!+#REF!+U201)*100/(#REF!+#REF!+T201)</f>
        <v>#REF!</v>
      </c>
      <c r="W201" s="53"/>
      <c r="X201" s="41"/>
      <c r="Y201" s="41"/>
      <c r="Z201" s="34" t="e">
        <f>(#REF!+#REF!+U201+Y201)*100/(#REF!+#REF!+T201+X201)</f>
        <v>#REF!</v>
      </c>
      <c r="AA201" s="53"/>
      <c r="AB201" s="41"/>
      <c r="AC201" s="53"/>
      <c r="AD201" s="40" t="e">
        <f>(#REF!+#REF!+U201+Y201+AC201)*100/(#REF!+#REF!+T201+X201+AB201)</f>
        <v>#REF!</v>
      </c>
      <c r="AE201" s="53"/>
      <c r="AF201" s="53"/>
      <c r="AG201" s="53"/>
      <c r="AH201" s="40" t="e">
        <f>(#REF!+#REF!+U201+Y201+AC201+AG201)*100/(#REF!+#REF!+T201+X201+AB201+AF201)</f>
        <v>#REF!</v>
      </c>
      <c r="AI201" s="53"/>
      <c r="AJ201" s="41"/>
      <c r="AK201" s="41"/>
      <c r="AL201" s="47" t="e">
        <f>(#REF!+#REF!+U201+Y201+AC201+AG201+AK201)*100/(#REF!+#REF!+T201+X201+AB201+AF201+AJ201)</f>
        <v>#REF!</v>
      </c>
      <c r="AM201" s="104"/>
      <c r="AN201" s="103"/>
      <c r="AO201" s="104"/>
      <c r="AP201" s="19" t="e">
        <f>(#REF!+#REF!+U201+Y201+AC201+AG201+AK201+AO201)*100/(#REF!+#REF!+T201+X201+AB201+AF201+AJ201+AN201)</f>
        <v>#REF!</v>
      </c>
      <c r="AQ201" s="48"/>
      <c r="AR201" s="107"/>
      <c r="AS201" s="107"/>
      <c r="AT201" s="51" t="e">
        <f>(#REF!+#REF!+U201+Y201+AC201+AG201+AK201+AO201+AS201)*100/(#REF!+#REF!+T201+X201+AB201+AF201+AJ201+AN201+AR201)</f>
        <v>#REF!</v>
      </c>
      <c r="AU201" s="112"/>
      <c r="AV201" s="112"/>
      <c r="AW201" s="112"/>
      <c r="AX201" s="51" t="e">
        <f>(#REF!+#REF!+U201+Y201+AC201+AG201+AK201+AO201+AS201+AW201)*100/(#REF!+#REF!+T201+X201+AB201+AF201+AJ201+AN201+AR201+AV201)</f>
        <v>#REF!</v>
      </c>
      <c r="AY201" s="118"/>
      <c r="AZ201" s="118"/>
      <c r="BA201" s="118"/>
      <c r="BB201" s="43" t="e">
        <f>(#REF!+#REF!+U201+Y201+AC201+AG201+AK201+AO201+AS201+AW201+BA201)*100/(#REF!+#REF!+T201+X201+AB201+AF201+AJ201+AN201+AR201+AV201+AZ201)</f>
        <v>#REF!</v>
      </c>
      <c r="BC201" s="123"/>
      <c r="BD201" s="123"/>
      <c r="BE201" s="124"/>
      <c r="BF201" s="51" t="e">
        <f>(#REF!+#REF!+U201+Y201+AC201+AG201+AK201+AO201+AS201+AW201+BA201+BE201)*100/(#REF!+#REF!+T201+X201+AB201+AF201+AJ201+AN201+AR201+AV201+AZ201+BD201)</f>
        <v>#REF!</v>
      </c>
      <c r="BG201" s="16" t="e">
        <f>#REF!+#REF!+T201+X201+AB201+AF201</f>
        <v>#REF!</v>
      </c>
      <c r="BH201" s="16" t="e">
        <f>#REF!+#REF!+U201+Y201+AC201+AG201</f>
        <v>#REF!</v>
      </c>
    </row>
    <row r="202" spans="1:60" ht="36">
      <c r="A202" s="339"/>
      <c r="B202" s="339"/>
      <c r="C202" s="212" t="s">
        <v>143</v>
      </c>
      <c r="D202" s="162" t="s">
        <v>232</v>
      </c>
      <c r="E202" s="162" t="s">
        <v>399</v>
      </c>
      <c r="F202" s="33">
        <v>4</v>
      </c>
      <c r="G202" s="13">
        <v>200</v>
      </c>
      <c r="H202" s="76">
        <f t="shared" si="71"/>
        <v>820</v>
      </c>
      <c r="I202" s="143">
        <v>800</v>
      </c>
      <c r="J202" s="143">
        <v>20</v>
      </c>
      <c r="K202" s="143">
        <v>0</v>
      </c>
      <c r="L202" s="143">
        <f>J202+I202</f>
        <v>820</v>
      </c>
      <c r="M202" s="23">
        <f t="shared" si="73"/>
        <v>544.1</v>
      </c>
      <c r="N202" s="193">
        <v>532</v>
      </c>
      <c r="O202" s="328">
        <v>12.1</v>
      </c>
      <c r="P202" s="328">
        <v>0</v>
      </c>
      <c r="Q202" s="193">
        <f t="shared" si="72"/>
        <v>544.1</v>
      </c>
      <c r="R202" s="45">
        <v>135</v>
      </c>
      <c r="S202" s="30"/>
      <c r="T202" s="18"/>
      <c r="U202" s="26"/>
      <c r="V202" s="34" t="e">
        <f>(#REF!+#REF!+U202)*100/(#REF!+#REF!+T202)</f>
        <v>#REF!</v>
      </c>
      <c r="W202" s="53"/>
      <c r="X202" s="41"/>
      <c r="Y202" s="41"/>
      <c r="Z202" s="34" t="e">
        <f>(#REF!+#REF!+U202+Y202)*100/(#REF!+#REF!+T202+X202)</f>
        <v>#REF!</v>
      </c>
      <c r="AA202" s="53"/>
      <c r="AB202" s="41"/>
      <c r="AC202" s="53"/>
      <c r="AD202" s="40" t="e">
        <f>(#REF!+#REF!+U202+Y202+AC202)*100/(#REF!+#REF!+T202+X202+AB202)</f>
        <v>#REF!</v>
      </c>
      <c r="AE202" s="53"/>
      <c r="AF202" s="53"/>
      <c r="AG202" s="53"/>
      <c r="AH202" s="40" t="e">
        <f>(#REF!+#REF!+U202+Y202+AC202+AG202)*100/(#REF!+#REF!+T202+X202+AB202+AF202)</f>
        <v>#REF!</v>
      </c>
      <c r="AI202" s="53"/>
      <c r="AJ202" s="41"/>
      <c r="AK202" s="41"/>
      <c r="AL202" s="47" t="e">
        <f>(#REF!+#REF!+U202+Y202+AC202+AG202+AK202)*100/(#REF!+#REF!+T202+X202+AB202+AF202+AJ202)</f>
        <v>#REF!</v>
      </c>
      <c r="AM202" s="104"/>
      <c r="AN202" s="103"/>
      <c r="AO202" s="104"/>
      <c r="AP202" s="19" t="e">
        <f>(#REF!+#REF!+U202+Y202+AC202+AG202+AK202+AO202)*100/(#REF!+#REF!+T202+X202+AB202+AF202+AJ202+AN202)</f>
        <v>#REF!</v>
      </c>
      <c r="AQ202" s="48"/>
      <c r="AR202" s="107"/>
      <c r="AS202" s="107"/>
      <c r="AT202" s="51" t="e">
        <f>(#REF!+#REF!+U202+Y202+AC202+AG202+AK202+AO202+AS202)*100/(#REF!+#REF!+T202+X202+AB202+AF202+AJ202+AN202+AR202)</f>
        <v>#REF!</v>
      </c>
      <c r="AU202" s="112"/>
      <c r="AV202" s="112"/>
      <c r="AW202" s="112"/>
      <c r="AX202" s="51" t="e">
        <f>(#REF!+#REF!+U202+Y202+AC202+AG202+AK202+AO202+AS202+AW202)*100/(#REF!+#REF!+T202+X202+AB202+AF202+AJ202+AN202+AR202+AV202)</f>
        <v>#REF!</v>
      </c>
      <c r="AY202" s="118"/>
      <c r="AZ202" s="118"/>
      <c r="BA202" s="118"/>
      <c r="BB202" s="43" t="e">
        <f>(#REF!+#REF!+U202+Y202+AC202+AG202+AK202+AO202+AS202+AW202+BA202)*100/(#REF!+#REF!+T202+X202+AB202+AF202+AJ202+AN202+AR202+AV202+AZ202)</f>
        <v>#REF!</v>
      </c>
      <c r="BC202" s="123"/>
      <c r="BD202" s="123"/>
      <c r="BE202" s="124"/>
      <c r="BF202" s="51" t="e">
        <f>(#REF!+#REF!+U202+Y202+AC202+AG202+AK202+AO202+AS202+AW202+BA202+BE202)*100/(#REF!+#REF!+T202+X202+AB202+AF202+AJ202+AN202+AR202+AV202+AZ202+BD202)</f>
        <v>#REF!</v>
      </c>
      <c r="BG202" s="16" t="e">
        <f>#REF!+#REF!+T202+X202+AB202+AF202</f>
        <v>#REF!</v>
      </c>
      <c r="BH202" s="16" t="e">
        <f>#REF!+#REF!+U202+Y202+AC202+AG202</f>
        <v>#REF!</v>
      </c>
    </row>
    <row r="203" spans="1:60" ht="36">
      <c r="A203" s="339"/>
      <c r="B203" s="339"/>
      <c r="C203" s="212" t="s">
        <v>144</v>
      </c>
      <c r="D203" s="162" t="s">
        <v>233</v>
      </c>
      <c r="E203" s="162" t="s">
        <v>402</v>
      </c>
      <c r="F203" s="33">
        <v>6</v>
      </c>
      <c r="G203" s="13">
        <v>84</v>
      </c>
      <c r="H203" s="76">
        <f t="shared" si="71"/>
        <v>6120.6</v>
      </c>
      <c r="I203" s="143">
        <v>6048</v>
      </c>
      <c r="J203" s="143">
        <v>72.6</v>
      </c>
      <c r="K203" s="143">
        <v>0</v>
      </c>
      <c r="L203" s="143">
        <f>J203+I203</f>
        <v>6120.6</v>
      </c>
      <c r="M203" s="23">
        <f t="shared" si="73"/>
        <v>3932</v>
      </c>
      <c r="N203" s="193">
        <v>3890.5</v>
      </c>
      <c r="O203" s="328">
        <v>41.5</v>
      </c>
      <c r="P203" s="328">
        <v>0</v>
      </c>
      <c r="Q203" s="193">
        <f t="shared" si="72"/>
        <v>3932</v>
      </c>
      <c r="R203" s="297" t="s">
        <v>699</v>
      </c>
      <c r="S203" s="30"/>
      <c r="T203" s="18"/>
      <c r="U203" s="26"/>
      <c r="V203" s="34" t="e">
        <f>(#REF!+#REF!+U203)*100/(#REF!+#REF!+T203)</f>
        <v>#REF!</v>
      </c>
      <c r="W203" s="53"/>
      <c r="X203" s="41"/>
      <c r="Y203" s="41"/>
      <c r="Z203" s="34" t="e">
        <f>(#REF!+#REF!+U203+Y203)*100/(#REF!+#REF!+T203+X203)</f>
        <v>#REF!</v>
      </c>
      <c r="AA203" s="53"/>
      <c r="AB203" s="41"/>
      <c r="AC203" s="53"/>
      <c r="AD203" s="40" t="e">
        <f>(#REF!+#REF!+U203+Y203+AC203)*100/(#REF!+#REF!+T203+X203+AB203)</f>
        <v>#REF!</v>
      </c>
      <c r="AE203" s="53"/>
      <c r="AF203" s="53"/>
      <c r="AG203" s="53"/>
      <c r="AH203" s="40" t="e">
        <f>(#REF!+#REF!+U203+Y203+AC203+AG203)*100/(#REF!+#REF!+T203+X203+AB203+AF203)</f>
        <v>#REF!</v>
      </c>
      <c r="AI203" s="53"/>
      <c r="AJ203" s="41"/>
      <c r="AK203" s="41"/>
      <c r="AL203" s="47" t="e">
        <f>(#REF!+#REF!+U203+Y203+AC203+AG203+AK203)*100/(#REF!+#REF!+T203+X203+AB203+AF203+AJ203)</f>
        <v>#REF!</v>
      </c>
      <c r="AM203" s="104"/>
      <c r="AN203" s="103"/>
      <c r="AO203" s="104"/>
      <c r="AP203" s="19" t="e">
        <f>(#REF!+#REF!+U203+Y203+AC203+AG203+AK203+AO203)*100/(#REF!+#REF!+T203+X203+AB203+AF203+AJ203+AN203)</f>
        <v>#REF!</v>
      </c>
      <c r="AQ203" s="48"/>
      <c r="AR203" s="107"/>
      <c r="AS203" s="107"/>
      <c r="AT203" s="51" t="e">
        <f>(#REF!+#REF!+U203+Y203+AC203+AG203+AK203+AO203+AS203)*100/(#REF!+#REF!+T203+X203+AB203+AF203+AJ203+AN203+AR203)</f>
        <v>#REF!</v>
      </c>
      <c r="AU203" s="112"/>
      <c r="AV203" s="112"/>
      <c r="AW203" s="112"/>
      <c r="AX203" s="51" t="e">
        <f>(#REF!+#REF!+U203+Y203+AC203+AG203+AK203+AO203+AS203+AW203)*100/(#REF!+#REF!+T203+X203+AB203+AF203+AJ203+AN203+AR203+AV203)</f>
        <v>#REF!</v>
      </c>
      <c r="AY203" s="118"/>
      <c r="AZ203" s="118"/>
      <c r="BA203" s="118"/>
      <c r="BB203" s="43" t="e">
        <f>(#REF!+#REF!+U203+Y203+AC203+AG203+AK203+AO203+AS203+AW203+BA203)*100/(#REF!+#REF!+T203+X203+AB203+AF203+AJ203+AN203+AR203+AV203+AZ203)</f>
        <v>#REF!</v>
      </c>
      <c r="BC203" s="123"/>
      <c r="BD203" s="123"/>
      <c r="BE203" s="124"/>
      <c r="BF203" s="51" t="e">
        <f>(#REF!+#REF!+U203+Y203+AC203+AG203+AK203+AO203+AS203+AW203+BA203+BE203)*100/(#REF!+#REF!+T203+X203+AB203+AF203+AJ203+AN203+AR203+AV203+AZ203+BD203)</f>
        <v>#REF!</v>
      </c>
      <c r="BG203" s="16" t="e">
        <f>#REF!+#REF!+T203+X203+AB203+AF203</f>
        <v>#REF!</v>
      </c>
      <c r="BH203" s="16" t="e">
        <f>#REF!+#REF!+U203+Y203+AC203+AG203</f>
        <v>#REF!</v>
      </c>
    </row>
    <row r="204" spans="1:60" ht="43.5" customHeight="1">
      <c r="A204" s="339"/>
      <c r="B204" s="339"/>
      <c r="C204" s="212" t="s">
        <v>145</v>
      </c>
      <c r="D204" s="162" t="s">
        <v>287</v>
      </c>
      <c r="E204" s="162" t="s">
        <v>499</v>
      </c>
      <c r="F204" s="33">
        <v>2</v>
      </c>
      <c r="G204" s="13">
        <v>300</v>
      </c>
      <c r="H204" s="76">
        <f t="shared" si="71"/>
        <v>608</v>
      </c>
      <c r="I204" s="143">
        <v>608</v>
      </c>
      <c r="J204" s="143">
        <v>0</v>
      </c>
      <c r="K204" s="143">
        <v>0</v>
      </c>
      <c r="L204" s="143">
        <f>J204+I204</f>
        <v>608</v>
      </c>
      <c r="M204" s="295">
        <f t="shared" si="73"/>
        <v>607.5</v>
      </c>
      <c r="N204" s="193">
        <v>607.5</v>
      </c>
      <c r="O204" s="328">
        <v>0</v>
      </c>
      <c r="P204" s="328">
        <v>0</v>
      </c>
      <c r="Q204" s="193">
        <f t="shared" si="72"/>
        <v>607.5</v>
      </c>
      <c r="R204" s="45">
        <v>188</v>
      </c>
      <c r="S204" s="30"/>
      <c r="T204" s="18"/>
      <c r="U204" s="18"/>
      <c r="V204" s="34" t="e">
        <f>(#REF!+#REF!+U204)*100/(#REF!+#REF!+T204)</f>
        <v>#REF!</v>
      </c>
      <c r="W204" s="35"/>
      <c r="X204" s="19"/>
      <c r="Y204" s="19"/>
      <c r="Z204" s="34" t="e">
        <f>(#REF!+#REF!+U204+Y204)*100/(#REF!+#REF!+T204+X204)</f>
        <v>#REF!</v>
      </c>
      <c r="AA204" s="53"/>
      <c r="AB204" s="41"/>
      <c r="AC204" s="53"/>
      <c r="AD204" s="40" t="e">
        <f>(#REF!+#REF!+U204+Y204+AC204)*100/(#REF!+#REF!+T204+X204+AB204)</f>
        <v>#REF!</v>
      </c>
      <c r="AE204" s="53"/>
      <c r="AF204" s="53"/>
      <c r="AG204" s="53"/>
      <c r="AH204" s="40" t="e">
        <f>(#REF!+#REF!+U204+Y204+AC204+AG204)*100/(#REF!+#REF!+T204+X204+AB204+AF204)</f>
        <v>#REF!</v>
      </c>
      <c r="AI204" s="94"/>
      <c r="AJ204" s="19"/>
      <c r="AK204" s="19"/>
      <c r="AL204" s="47" t="e">
        <f>(#REF!+#REF!+U204+Y204+AC204+AG204+AK204)*100/(#REF!+#REF!+T204+X204+AB204+AF204+AJ204)</f>
        <v>#REF!</v>
      </c>
      <c r="AM204" s="104"/>
      <c r="AN204" s="103"/>
      <c r="AO204" s="103"/>
      <c r="AP204" s="19" t="e">
        <f>(#REF!+#REF!+U204+Y204+AC204+AG204+AK204+AO204)*100/(#REF!+#REF!+T204+X204+AB204+AF204+AJ204+AN204)</f>
        <v>#REF!</v>
      </c>
      <c r="AQ204" s="48"/>
      <c r="AR204" s="108"/>
      <c r="AS204" s="108"/>
      <c r="AT204" s="51" t="e">
        <f>(#REF!+#REF!+U204+Y204+AC204+AG204+AK204+AO204+AS204)*100/(#REF!+#REF!+T204+X204+AB204+AF204+AJ204+AN204+AR204)</f>
        <v>#REF!</v>
      </c>
      <c r="AU204" s="54"/>
      <c r="AV204" s="54"/>
      <c r="AW204" s="54"/>
      <c r="AX204" s="51" t="e">
        <f>(#REF!+#REF!+U204+Y204+AC204+AG204+AK204+AO204+AS204+AW204)*100/(#REF!+#REF!+T204+X204+AB204+AF204+AJ204+AN204+AR204+AV204)</f>
        <v>#REF!</v>
      </c>
      <c r="AY204" s="118"/>
      <c r="AZ204" s="118"/>
      <c r="BA204" s="118"/>
      <c r="BB204" s="43" t="e">
        <f>(#REF!+#REF!+U204+Y204+AC204+AG204+AK204+AO204+AS204+AW204+BA204)*100/(#REF!+#REF!+T204+X204+AB204+AF204+AJ204+AN204+AR204+AV204+AZ204)</f>
        <v>#REF!</v>
      </c>
      <c r="BC204" s="123"/>
      <c r="BD204" s="123"/>
      <c r="BE204" s="124"/>
      <c r="BF204" s="51" t="e">
        <f>(#REF!+#REF!+U204+Y204+AC204+AG204+AK204+AO204+AS204+AW204+BA204+BE204)*100/(#REF!+#REF!+T204+X204+AB204+AF204+AJ204+AN204+AR204+AV204+AZ204+BD204)</f>
        <v>#REF!</v>
      </c>
      <c r="BG204" s="16" t="e">
        <f>#REF!+#REF!+T204+X204+AB204+AF204</f>
        <v>#REF!</v>
      </c>
      <c r="BH204" s="16" t="e">
        <f>#REF!+#REF!+U204+Y204+AC204+AG204</f>
        <v>#REF!</v>
      </c>
    </row>
    <row r="205" spans="1:60" ht="24">
      <c r="A205" s="339"/>
      <c r="B205" s="339"/>
      <c r="C205" s="212" t="s">
        <v>146</v>
      </c>
      <c r="D205" s="162" t="s">
        <v>284</v>
      </c>
      <c r="E205" s="162" t="s">
        <v>401</v>
      </c>
      <c r="F205" s="197">
        <v>3.75</v>
      </c>
      <c r="G205" s="13">
        <v>25</v>
      </c>
      <c r="H205" s="76">
        <f t="shared" si="71"/>
        <v>93.8</v>
      </c>
      <c r="I205" s="143">
        <v>93.8</v>
      </c>
      <c r="J205" s="143">
        <v>0</v>
      </c>
      <c r="K205" s="143">
        <v>0</v>
      </c>
      <c r="L205" s="143">
        <f>I205</f>
        <v>93.8</v>
      </c>
      <c r="M205" s="23">
        <f t="shared" si="73"/>
        <v>0</v>
      </c>
      <c r="N205" s="193">
        <v>0</v>
      </c>
      <c r="O205" s="295">
        <v>0</v>
      </c>
      <c r="P205" s="295">
        <v>0</v>
      </c>
      <c r="Q205" s="193">
        <f t="shared" si="72"/>
        <v>0</v>
      </c>
      <c r="R205" s="45">
        <v>0</v>
      </c>
      <c r="S205" s="30"/>
      <c r="T205" s="18"/>
      <c r="U205" s="18"/>
      <c r="V205" s="34" t="e">
        <f>(#REF!+#REF!+U205)*100/(#REF!+#REF!+T205)</f>
        <v>#REF!</v>
      </c>
      <c r="W205" s="35"/>
      <c r="X205" s="19"/>
      <c r="Y205" s="19"/>
      <c r="Z205" s="34" t="e">
        <f>(#REF!+#REF!+U205+Y205)*100/(#REF!+#REF!+T205+X205)</f>
        <v>#REF!</v>
      </c>
      <c r="AA205" s="53"/>
      <c r="AB205" s="41"/>
      <c r="AC205" s="53"/>
      <c r="AD205" s="40" t="e">
        <f>(#REF!+#REF!+U205+Y205+AC205)*100/(#REF!+#REF!+T205+X205+AB205)</f>
        <v>#REF!</v>
      </c>
      <c r="AE205" s="53"/>
      <c r="AF205" s="53"/>
      <c r="AG205" s="53"/>
      <c r="AH205" s="40" t="e">
        <f>(#REF!+#REF!+U205+Y205+AC205+AG205)*100/(#REF!+#REF!+T205+X205+AB205+AF205)</f>
        <v>#REF!</v>
      </c>
      <c r="AI205" s="94"/>
      <c r="AJ205" s="19"/>
      <c r="AK205" s="19"/>
      <c r="AL205" s="47" t="e">
        <f>(#REF!+#REF!+U205+Y205+AC205+AG205+AK205)*100/(#REF!+#REF!+T205+X205+AB205+AF205+AJ205)</f>
        <v>#REF!</v>
      </c>
      <c r="AM205" s="104"/>
      <c r="AN205" s="103"/>
      <c r="AO205" s="103"/>
      <c r="AP205" s="19" t="e">
        <f>(#REF!+#REF!+U205+Y205+AC205+AG205+AK205+AO205)*100/(#REF!+#REF!+T205+X205+AB205+AF205+AJ205+AN205)</f>
        <v>#REF!</v>
      </c>
      <c r="AQ205" s="42"/>
      <c r="AR205" s="42"/>
      <c r="AS205" s="42"/>
      <c r="AT205" s="51" t="e">
        <f>(#REF!+#REF!+U205+Y205+AC205+AG205+AK205+AO205+AS205)*100/(#REF!+#REF!+T205+X205+AB205+AF205+AJ205+AN205+AR205)</f>
        <v>#REF!</v>
      </c>
      <c r="AU205" s="54"/>
      <c r="AV205" s="54"/>
      <c r="AW205" s="54"/>
      <c r="AX205" s="51" t="e">
        <f>(#REF!+#REF!+U205+Y205+AC205+AG205+AK205+AO205+AS205+AW205)*100/(#REF!+#REF!+T205+X205+AB205+AF205+AJ205+AN205+AR205+AV205)</f>
        <v>#REF!</v>
      </c>
      <c r="AY205" s="118"/>
      <c r="AZ205" s="118"/>
      <c r="BA205" s="118"/>
      <c r="BB205" s="43" t="e">
        <f>(#REF!+#REF!+U205+Y205+AC205+AG205+AK205+AO205+AS205+AW205+BA205)*100/(#REF!+#REF!+T205+X205+AB205+AF205+AJ205+AN205+AR205+AV205+AZ205)</f>
        <v>#REF!</v>
      </c>
      <c r="BC205" s="123"/>
      <c r="BD205" s="123"/>
      <c r="BE205" s="124"/>
      <c r="BF205" s="51" t="e">
        <f>(#REF!+#REF!+U205+Y205+AC205+AG205+AK205+AO205+AS205+AW205+BA205+BE205)*100/(#REF!+#REF!+T205+X205+AB205+AF205+AJ205+AN205+AR205+AV205+AZ205+BD205)</f>
        <v>#REF!</v>
      </c>
      <c r="BG205" s="16" t="e">
        <f>#REF!+#REF!+T205+X205+AB205+AF205</f>
        <v>#REF!</v>
      </c>
      <c r="BH205" s="16" t="e">
        <f>#REF!+#REF!+U205+Y205+AC205+AG205</f>
        <v>#REF!</v>
      </c>
    </row>
    <row r="206" spans="1:60" ht="36">
      <c r="A206" s="340"/>
      <c r="B206" s="340"/>
      <c r="C206" s="217" t="s">
        <v>551</v>
      </c>
      <c r="D206" s="181"/>
      <c r="E206" s="181" t="s">
        <v>552</v>
      </c>
      <c r="F206" s="204">
        <v>5</v>
      </c>
      <c r="G206" s="181">
        <v>1</v>
      </c>
      <c r="H206" s="79">
        <f t="shared" si="71"/>
        <v>5</v>
      </c>
      <c r="I206" s="143">
        <v>5</v>
      </c>
      <c r="J206" s="143">
        <v>0</v>
      </c>
      <c r="K206" s="143">
        <v>0</v>
      </c>
      <c r="L206" s="63">
        <f>J206+I206</f>
        <v>5</v>
      </c>
      <c r="M206" s="23">
        <f t="shared" si="73"/>
        <v>0</v>
      </c>
      <c r="N206" s="193">
        <v>0</v>
      </c>
      <c r="O206" s="295">
        <v>0</v>
      </c>
      <c r="P206" s="295">
        <v>0</v>
      </c>
      <c r="Q206" s="193">
        <v>0</v>
      </c>
      <c r="R206" s="45">
        <v>0</v>
      </c>
      <c r="S206" s="30"/>
      <c r="T206" s="41"/>
      <c r="U206" s="41"/>
      <c r="V206" s="51"/>
      <c r="W206" s="127"/>
      <c r="X206" s="141"/>
      <c r="Y206" s="141"/>
      <c r="Z206" s="51"/>
      <c r="AA206" s="126"/>
      <c r="AB206" s="41"/>
      <c r="AC206" s="126"/>
      <c r="AD206" s="51"/>
      <c r="AE206" s="126"/>
      <c r="AF206" s="126"/>
      <c r="AG206" s="126"/>
      <c r="AH206" s="51"/>
      <c r="AI206" s="127"/>
      <c r="AJ206" s="141"/>
      <c r="AK206" s="141"/>
      <c r="AL206" s="47"/>
      <c r="AM206" s="127"/>
      <c r="AN206" s="141"/>
      <c r="AO206" s="141"/>
      <c r="AP206" s="141"/>
      <c r="AQ206" s="127"/>
      <c r="AR206" s="127"/>
      <c r="AS206" s="127"/>
      <c r="AT206" s="51"/>
      <c r="AU206" s="127"/>
      <c r="AV206" s="127"/>
      <c r="AW206" s="127"/>
      <c r="AX206" s="51"/>
      <c r="AY206" s="126"/>
      <c r="AZ206" s="126"/>
      <c r="BA206" s="126"/>
      <c r="BB206" s="43"/>
      <c r="BC206" s="126"/>
      <c r="BD206" s="126"/>
      <c r="BE206" s="127"/>
      <c r="BF206" s="51"/>
      <c r="BG206" s="16"/>
      <c r="BH206" s="16"/>
    </row>
    <row r="207" spans="1:63" s="240" customFormat="1" ht="19.5" customHeight="1">
      <c r="A207" s="87"/>
      <c r="B207" s="91" t="s">
        <v>344</v>
      </c>
      <c r="C207" s="87"/>
      <c r="D207" s="244"/>
      <c r="E207" s="244"/>
      <c r="F207" s="87"/>
      <c r="G207" s="87"/>
      <c r="H207" s="244">
        <f aca="true" t="shared" si="74" ref="H207:Q207">H205+H204+H203+H202+H201+H200+H199+H198+H206</f>
        <v>29355.5</v>
      </c>
      <c r="I207" s="244">
        <f t="shared" si="74"/>
        <v>28962.8</v>
      </c>
      <c r="J207" s="244">
        <f t="shared" si="74"/>
        <v>392.7</v>
      </c>
      <c r="K207" s="244">
        <f t="shared" si="74"/>
        <v>0</v>
      </c>
      <c r="L207" s="244">
        <f t="shared" si="74"/>
        <v>29355.5</v>
      </c>
      <c r="M207" s="244">
        <f t="shared" si="74"/>
        <v>18979.500000000004</v>
      </c>
      <c r="N207" s="244">
        <f t="shared" si="74"/>
        <v>18701.5</v>
      </c>
      <c r="O207" s="244">
        <f t="shared" si="74"/>
        <v>277.99999999999994</v>
      </c>
      <c r="P207" s="244">
        <f t="shared" si="74"/>
        <v>0</v>
      </c>
      <c r="Q207" s="244">
        <f t="shared" si="74"/>
        <v>18979.500000000004</v>
      </c>
      <c r="R207" s="244"/>
      <c r="S207" s="252"/>
      <c r="T207" s="252">
        <f>SUM(T198:T205)</f>
        <v>0</v>
      </c>
      <c r="U207" s="252">
        <f>SUM(U198:U205)</f>
        <v>0</v>
      </c>
      <c r="V207" s="252"/>
      <c r="W207" s="252"/>
      <c r="X207" s="252">
        <f>SUM(X198:X205)</f>
        <v>0</v>
      </c>
      <c r="Y207" s="252">
        <f>SUM(Y198:Y205)</f>
        <v>0</v>
      </c>
      <c r="Z207" s="252"/>
      <c r="AA207" s="252"/>
      <c r="AB207" s="252">
        <f>SUM(AB198:AB205)</f>
        <v>0</v>
      </c>
      <c r="AC207" s="252">
        <f>SUM(AC198:AC205)</f>
        <v>0</v>
      </c>
      <c r="AD207" s="252"/>
      <c r="AE207" s="252"/>
      <c r="AF207" s="252">
        <f>SUM(AF198:AF205)</f>
        <v>0</v>
      </c>
      <c r="AG207" s="252">
        <f>SUM(AG198:AG205)</f>
        <v>0</v>
      </c>
      <c r="AH207" s="252"/>
      <c r="AI207" s="252"/>
      <c r="AJ207" s="252">
        <f>SUM(AJ198:AJ205)</f>
        <v>0</v>
      </c>
      <c r="AK207" s="252">
        <f>SUM(AK198:AK205)</f>
        <v>0</v>
      </c>
      <c r="AL207" s="252"/>
      <c r="AM207" s="252"/>
      <c r="AN207" s="252">
        <f>SUM(AN198:AN205)</f>
        <v>0</v>
      </c>
      <c r="AO207" s="252">
        <f>SUM(AO198:AO205)</f>
        <v>0</v>
      </c>
      <c r="AP207" s="252"/>
      <c r="AQ207" s="252"/>
      <c r="AR207" s="252">
        <f>SUM(AR198:AR205)</f>
        <v>0</v>
      </c>
      <c r="AS207" s="252">
        <f>SUM(AS198:AS205)</f>
        <v>0</v>
      </c>
      <c r="AT207" s="252"/>
      <c r="AU207" s="252"/>
      <c r="AV207" s="252">
        <f>SUM(AV198:AV205)</f>
        <v>0</v>
      </c>
      <c r="AW207" s="252">
        <f>SUM(AW198:AW205)</f>
        <v>0</v>
      </c>
      <c r="AX207" s="252"/>
      <c r="AY207" s="252"/>
      <c r="AZ207" s="252">
        <f>SUM(AZ198:AZ205)</f>
        <v>0</v>
      </c>
      <c r="BA207" s="252">
        <f>SUM(BA198:BA205)</f>
        <v>0</v>
      </c>
      <c r="BB207" s="252"/>
      <c r="BC207" s="252"/>
      <c r="BD207" s="252">
        <f>SUM(BD198:BD205)</f>
        <v>0</v>
      </c>
      <c r="BE207" s="252">
        <f>SUM(BE198:BE205)</f>
        <v>0</v>
      </c>
      <c r="BF207" s="252"/>
      <c r="BG207" s="90" t="e">
        <f>#REF!+#REF!+T207+X207+AB207+AF207</f>
        <v>#REF!</v>
      </c>
      <c r="BH207" s="90" t="e">
        <f>#REF!+#REF!+U207+Y207+AC207+AG207</f>
        <v>#REF!</v>
      </c>
      <c r="BI207" s="299"/>
      <c r="BK207" s="266"/>
    </row>
    <row r="208" spans="1:60" ht="39" customHeight="1">
      <c r="A208" s="338" t="s">
        <v>147</v>
      </c>
      <c r="B208" s="341" t="s">
        <v>350</v>
      </c>
      <c r="C208" s="212" t="s">
        <v>148</v>
      </c>
      <c r="D208" s="389" t="s">
        <v>320</v>
      </c>
      <c r="E208" s="389" t="s">
        <v>320</v>
      </c>
      <c r="F208" s="33">
        <v>350</v>
      </c>
      <c r="G208" s="13">
        <v>1</v>
      </c>
      <c r="H208" s="76">
        <f>L208</f>
        <v>350</v>
      </c>
      <c r="I208" s="109">
        <v>350</v>
      </c>
      <c r="J208" s="109">
        <v>0</v>
      </c>
      <c r="K208" s="142">
        <v>0</v>
      </c>
      <c r="L208" s="143">
        <f>I208</f>
        <v>350</v>
      </c>
      <c r="M208" s="23">
        <f>Q208</f>
        <v>0</v>
      </c>
      <c r="N208" s="23">
        <v>0</v>
      </c>
      <c r="O208" s="23">
        <v>0</v>
      </c>
      <c r="P208" s="23">
        <v>0</v>
      </c>
      <c r="Q208" s="193">
        <f>O208+N208</f>
        <v>0</v>
      </c>
      <c r="R208" s="45">
        <v>0</v>
      </c>
      <c r="S208" s="53"/>
      <c r="T208" s="53"/>
      <c r="U208" s="53"/>
      <c r="V208" s="34" t="e">
        <f>(#REF!+#REF!+U208)*100/(#REF!+#REF!+T208)</f>
        <v>#REF!</v>
      </c>
      <c r="W208" s="7"/>
      <c r="X208" s="27"/>
      <c r="Y208" s="27"/>
      <c r="Z208" s="34" t="e">
        <f>(#REF!+#REF!+U208+Y208)*100/(#REF!+#REF!+T208+X208)</f>
        <v>#REF!</v>
      </c>
      <c r="AA208" s="7"/>
      <c r="AB208" s="27"/>
      <c r="AC208" s="7"/>
      <c r="AD208" s="40" t="e">
        <f>(#REF!+#REF!+U208+Y208+AC208)*100/(#REF!+#REF!+T208+X208+AB208)</f>
        <v>#REF!</v>
      </c>
      <c r="AE208" s="53"/>
      <c r="AF208" s="53"/>
      <c r="AG208" s="53"/>
      <c r="AH208" s="40" t="e">
        <f>(#REF!+#REF!+U208+Y208+AC208+AG208)*100/(#REF!+#REF!+T208+X208+AB208+AF208)</f>
        <v>#REF!</v>
      </c>
      <c r="AI208" s="94"/>
      <c r="AJ208" s="19"/>
      <c r="AK208" s="19"/>
      <c r="AL208" s="47" t="e">
        <f>(#REF!+#REF!+U208+Y208+AC208+AG208+AK208)*100/(#REF!+#REF!+T208+X208+AB208+AF208+AJ208)</f>
        <v>#REF!</v>
      </c>
      <c r="AM208" s="42"/>
      <c r="AN208" s="19"/>
      <c r="AO208" s="19"/>
      <c r="AP208" s="19" t="e">
        <f>(#REF!+#REF!+U208+Y208+AC208+AG208+AK208+AO208)*100/(#REF!+#REF!+T208+X208+AB208+AF208+AJ208+AN208)</f>
        <v>#REF!</v>
      </c>
      <c r="AQ208" s="48"/>
      <c r="AR208" s="107"/>
      <c r="AS208" s="107"/>
      <c r="AT208" s="51" t="e">
        <f>(#REF!+#REF!+U208+Y208+AC208+AG208+AK208+AO208+AS208)*100/(#REF!+#REF!+T208+X208+AB208+AF208+AJ208+AN208+AR208)</f>
        <v>#REF!</v>
      </c>
      <c r="AU208" s="52"/>
      <c r="AV208" s="52"/>
      <c r="AW208" s="52"/>
      <c r="AX208" s="51" t="e">
        <f>(#REF!+#REF!+U208+Y208+AC208+AG208+AK208+AO208+AS208+AW208)*100/(#REF!+#REF!+T208+X208+AB208+AF208+AJ208+AN208+AR208+AV208)</f>
        <v>#REF!</v>
      </c>
      <c r="AY208" s="118"/>
      <c r="AZ208" s="118"/>
      <c r="BA208" s="118"/>
      <c r="BB208" s="43" t="e">
        <f>(#REF!+#REF!+U208+Y208+AC208+AG208+AK208+AO208+AS208+AW208+BA208)*100/(#REF!+#REF!+T208+X208+AB208+AF208+AJ208+AN208+AR208+AV208+AZ208)</f>
        <v>#REF!</v>
      </c>
      <c r="BC208" s="123"/>
      <c r="BD208" s="123"/>
      <c r="BE208" s="124"/>
      <c r="BF208" s="51" t="e">
        <f>(#REF!+#REF!+U208+Y208+AC208+AG208+AK208+AO208+AS208+AW208+BA208+BE208)*100/(#REF!+#REF!+T208+X208+AB208+AF208+AJ208+AN208+AR208+AV208+AZ208+BD208)</f>
        <v>#REF!</v>
      </c>
      <c r="BG208" s="16" t="e">
        <f>#REF!+#REF!+T208+X208+AB208+AF208</f>
        <v>#REF!</v>
      </c>
      <c r="BH208" s="16" t="e">
        <f>#REF!+#REF!+U208+Y208+AC208+AG208</f>
        <v>#REF!</v>
      </c>
    </row>
    <row r="209" spans="1:60" ht="44.25" customHeight="1">
      <c r="A209" s="339"/>
      <c r="B209" s="341"/>
      <c r="C209" s="212" t="s">
        <v>149</v>
      </c>
      <c r="D209" s="371"/>
      <c r="E209" s="371"/>
      <c r="F209" s="33" t="s">
        <v>620</v>
      </c>
      <c r="G209" s="13">
        <v>10</v>
      </c>
      <c r="H209" s="76">
        <f>L209</f>
        <v>960</v>
      </c>
      <c r="I209" s="109">
        <v>960</v>
      </c>
      <c r="J209" s="109">
        <v>0</v>
      </c>
      <c r="K209" s="142">
        <v>0</v>
      </c>
      <c r="L209" s="143">
        <f>I209</f>
        <v>960</v>
      </c>
      <c r="M209" s="23">
        <f>Q209</f>
        <v>521.2</v>
      </c>
      <c r="N209" s="193">
        <v>521.2</v>
      </c>
      <c r="O209" s="328">
        <v>0</v>
      </c>
      <c r="P209" s="328">
        <v>0</v>
      </c>
      <c r="Q209" s="193">
        <f>O209+N209</f>
        <v>521.2</v>
      </c>
      <c r="R209" s="196">
        <v>10</v>
      </c>
      <c r="S209" s="53"/>
      <c r="T209" s="53"/>
      <c r="U209" s="53"/>
      <c r="V209" s="34" t="e">
        <f>(#REF!+#REF!+U209)*100/(#REF!+#REF!+T209)</f>
        <v>#REF!</v>
      </c>
      <c r="W209" s="53"/>
      <c r="X209" s="41"/>
      <c r="Y209" s="41"/>
      <c r="Z209" s="34" t="e">
        <f>(#REF!+#REF!+U209+Y209)*100/(#REF!+#REF!+T209+X209)</f>
        <v>#REF!</v>
      </c>
      <c r="AA209" s="53"/>
      <c r="AB209" s="41"/>
      <c r="AC209" s="53"/>
      <c r="AD209" s="40" t="e">
        <f>(#REF!+#REF!+U209+Y209+AC209)*100/(#REF!+#REF!+T209+X209+AB209)</f>
        <v>#REF!</v>
      </c>
      <c r="AE209" s="53"/>
      <c r="AF209" s="53"/>
      <c r="AG209" s="53"/>
      <c r="AH209" s="40" t="e">
        <f>(#REF!+#REF!+U209+Y209+AC209+AG209)*100/(#REF!+#REF!+T209+X209+AB209+AF209)</f>
        <v>#REF!</v>
      </c>
      <c r="AI209" s="94"/>
      <c r="AJ209" s="19"/>
      <c r="AK209" s="19"/>
      <c r="AL209" s="47" t="e">
        <f>(#REF!+#REF!+U209+Y209+AC209+AG209+AK209)*100/(#REF!+#REF!+T209+X209+AB209+AF209+AJ209)</f>
        <v>#REF!</v>
      </c>
      <c r="AM209" s="104"/>
      <c r="AN209" s="103"/>
      <c r="AO209" s="103"/>
      <c r="AP209" s="19" t="e">
        <f>(#REF!+#REF!+U209+Y209+AC209+AG209+AK209+AO209)*100/(#REF!+#REF!+T209+X209+AB209+AF209+AJ209+AN209)</f>
        <v>#REF!</v>
      </c>
      <c r="AQ209" s="48"/>
      <c r="AR209" s="107"/>
      <c r="AS209" s="107"/>
      <c r="AT209" s="51" t="e">
        <f>(#REF!+#REF!+U209+Y209+AC209+AG209+AK209+AO209+AS209)*100/(#REF!+#REF!+T209+X209+AB209+AF209+AJ209+AN209+AR209)</f>
        <v>#REF!</v>
      </c>
      <c r="AU209" s="112"/>
      <c r="AV209" s="112"/>
      <c r="AW209" s="112"/>
      <c r="AX209" s="51" t="e">
        <f>(#REF!+#REF!+U209+Y209+AC209+AG209+AK209+AO209+AS209+AW209)*100/(#REF!+#REF!+T209+X209+AB209+AF209+AJ209+AN209+AR209+AV209)</f>
        <v>#REF!</v>
      </c>
      <c r="AY209" s="118"/>
      <c r="AZ209" s="118"/>
      <c r="BA209" s="118"/>
      <c r="BB209" s="43" t="e">
        <f>(#REF!+#REF!+U209+Y209+AC209+AG209+AK209+AO209+AS209+AW209+BA209)*100/(#REF!+#REF!+T209+X209+AB209+AF209+AJ209+AN209+AR209+AV209+AZ209)</f>
        <v>#REF!</v>
      </c>
      <c r="BC209" s="123"/>
      <c r="BD209" s="123"/>
      <c r="BE209" s="124"/>
      <c r="BF209" s="51" t="e">
        <f>(#REF!+#REF!+U209+Y209+AC209+AG209+AK209+AO209+AS209+AW209+BA209+BE209)*100/(#REF!+#REF!+T209+X209+AB209+AF209+AJ209+AN209+AR209+AV209+AZ209+BD209)</f>
        <v>#REF!</v>
      </c>
      <c r="BG209" s="16" t="e">
        <f>#REF!+#REF!+T209+X209+AB209+AF209</f>
        <v>#REF!</v>
      </c>
      <c r="BH209" s="16" t="e">
        <f>#REF!+#REF!+U209+Y209+AC209+AG209</f>
        <v>#REF!</v>
      </c>
    </row>
    <row r="210" spans="1:63" s="240" customFormat="1" ht="21.75" customHeight="1">
      <c r="A210" s="249"/>
      <c r="B210" s="250" t="s">
        <v>344</v>
      </c>
      <c r="C210" s="87"/>
      <c r="D210" s="284"/>
      <c r="E210" s="284"/>
      <c r="F210" s="251"/>
      <c r="G210" s="87"/>
      <c r="H210" s="87">
        <f>SUM(H208:H209)</f>
        <v>1310</v>
      </c>
      <c r="I210" s="87">
        <f aca="true" t="shared" si="75" ref="I210:Q210">SUM(I208:I209)</f>
        <v>1310</v>
      </c>
      <c r="J210" s="284">
        <f t="shared" si="75"/>
        <v>0</v>
      </c>
      <c r="K210" s="284">
        <f t="shared" si="75"/>
        <v>0</v>
      </c>
      <c r="L210" s="284">
        <f t="shared" si="75"/>
        <v>1310</v>
      </c>
      <c r="M210" s="284">
        <f t="shared" si="75"/>
        <v>521.2</v>
      </c>
      <c r="N210" s="284">
        <f t="shared" si="75"/>
        <v>521.2</v>
      </c>
      <c r="O210" s="284">
        <f t="shared" si="75"/>
        <v>0</v>
      </c>
      <c r="P210" s="284">
        <f t="shared" si="75"/>
        <v>0</v>
      </c>
      <c r="Q210" s="284">
        <f t="shared" si="75"/>
        <v>521.2</v>
      </c>
      <c r="R210" s="87"/>
      <c r="S210" s="92"/>
      <c r="T210" s="92">
        <f aca="true" t="shared" si="76" ref="T210:BE210">SUM(T208:T209)</f>
        <v>0</v>
      </c>
      <c r="U210" s="92">
        <f t="shared" si="76"/>
        <v>0</v>
      </c>
      <c r="V210" s="92"/>
      <c r="W210" s="92"/>
      <c r="X210" s="92">
        <f t="shared" si="76"/>
        <v>0</v>
      </c>
      <c r="Y210" s="92">
        <f t="shared" si="76"/>
        <v>0</v>
      </c>
      <c r="Z210" s="92"/>
      <c r="AA210" s="92"/>
      <c r="AB210" s="92">
        <f t="shared" si="76"/>
        <v>0</v>
      </c>
      <c r="AC210" s="92">
        <f t="shared" si="76"/>
        <v>0</v>
      </c>
      <c r="AD210" s="92"/>
      <c r="AE210" s="92"/>
      <c r="AF210" s="92">
        <f t="shared" si="76"/>
        <v>0</v>
      </c>
      <c r="AG210" s="92">
        <f t="shared" si="76"/>
        <v>0</v>
      </c>
      <c r="AH210" s="92"/>
      <c r="AI210" s="92"/>
      <c r="AJ210" s="92">
        <f t="shared" si="76"/>
        <v>0</v>
      </c>
      <c r="AK210" s="92">
        <f t="shared" si="76"/>
        <v>0</v>
      </c>
      <c r="AL210" s="92"/>
      <c r="AM210" s="92"/>
      <c r="AN210" s="92">
        <f t="shared" si="76"/>
        <v>0</v>
      </c>
      <c r="AO210" s="92">
        <f t="shared" si="76"/>
        <v>0</v>
      </c>
      <c r="AP210" s="92"/>
      <c r="AQ210" s="92"/>
      <c r="AR210" s="92">
        <f t="shared" si="76"/>
        <v>0</v>
      </c>
      <c r="AS210" s="92">
        <f t="shared" si="76"/>
        <v>0</v>
      </c>
      <c r="AT210" s="92"/>
      <c r="AU210" s="92"/>
      <c r="AV210" s="92">
        <f t="shared" si="76"/>
        <v>0</v>
      </c>
      <c r="AW210" s="92">
        <f t="shared" si="76"/>
        <v>0</v>
      </c>
      <c r="AX210" s="92"/>
      <c r="AY210" s="92"/>
      <c r="AZ210" s="92">
        <f t="shared" si="76"/>
        <v>0</v>
      </c>
      <c r="BA210" s="92">
        <f t="shared" si="76"/>
        <v>0</v>
      </c>
      <c r="BB210" s="92"/>
      <c r="BC210" s="92"/>
      <c r="BD210" s="92">
        <f t="shared" si="76"/>
        <v>0</v>
      </c>
      <c r="BE210" s="92">
        <f t="shared" si="76"/>
        <v>0</v>
      </c>
      <c r="BF210" s="92"/>
      <c r="BG210" s="90" t="e">
        <f>#REF!+#REF!+T210+X210+AB210+AF210</f>
        <v>#REF!</v>
      </c>
      <c r="BH210" s="90" t="e">
        <f>#REF!+#REF!+U210+Y210+AC210+AG210</f>
        <v>#REF!</v>
      </c>
      <c r="BI210" s="299"/>
      <c r="BK210" s="266"/>
    </row>
    <row r="211" spans="1:60" ht="195.75" customHeight="1">
      <c r="A211" s="339" t="s">
        <v>152</v>
      </c>
      <c r="B211" s="338" t="s">
        <v>351</v>
      </c>
      <c r="C211" s="75" t="s">
        <v>150</v>
      </c>
      <c r="D211" s="171" t="s">
        <v>321</v>
      </c>
      <c r="E211" s="430" t="s">
        <v>500</v>
      </c>
      <c r="F211" s="15" t="s">
        <v>673</v>
      </c>
      <c r="G211" s="13">
        <v>4742</v>
      </c>
      <c r="H211" s="76">
        <f aca="true" t="shared" si="77" ref="H211:H216">L211</f>
        <v>73207.6</v>
      </c>
      <c r="I211" s="109">
        <v>72000</v>
      </c>
      <c r="J211" s="109">
        <v>1207.6</v>
      </c>
      <c r="K211" s="109">
        <v>0</v>
      </c>
      <c r="L211" s="143">
        <f aca="true" t="shared" si="78" ref="L211:L216">SUM(I211:K211)</f>
        <v>73207.6</v>
      </c>
      <c r="M211" s="23">
        <f aca="true" t="shared" si="79" ref="M211:M216">Q211</f>
        <v>47217.4</v>
      </c>
      <c r="N211" s="230">
        <v>46499.5</v>
      </c>
      <c r="O211" s="230">
        <v>717.9</v>
      </c>
      <c r="P211" s="23">
        <v>0</v>
      </c>
      <c r="Q211" s="193">
        <f aca="true" t="shared" si="80" ref="Q211:Q216">O211+N211</f>
        <v>47217.4</v>
      </c>
      <c r="R211" s="231">
        <v>3125</v>
      </c>
      <c r="S211" s="31"/>
      <c r="T211" s="19"/>
      <c r="U211" s="19"/>
      <c r="V211" s="34" t="e">
        <f>(#REF!+#REF!+U211)*100/(#REF!+#REF!+T211)</f>
        <v>#REF!</v>
      </c>
      <c r="W211" s="7"/>
      <c r="X211" s="27"/>
      <c r="Y211" s="27"/>
      <c r="Z211" s="34" t="e">
        <f>(#REF!+#REF!+U211+Y211)*100/(#REF!+#REF!+T211+X211)</f>
        <v>#REF!</v>
      </c>
      <c r="AA211" s="53"/>
      <c r="AB211" s="53"/>
      <c r="AC211" s="53"/>
      <c r="AD211" s="40" t="e">
        <f>(#REF!+#REF!+U211+Y211+AC211)*100/(#REF!+#REF!+T211+X211+AB211)</f>
        <v>#REF!</v>
      </c>
      <c r="AE211" s="53"/>
      <c r="AF211" s="53"/>
      <c r="AG211" s="53"/>
      <c r="AH211" s="40" t="e">
        <f>(#REF!+#REF!+U211+Y211+AC211+AG211)*100/(#REF!+#REF!+T211+X211+AB211+AF211)</f>
        <v>#REF!</v>
      </c>
      <c r="AI211" s="44"/>
      <c r="AJ211" s="41"/>
      <c r="AK211" s="41"/>
      <c r="AL211" s="47" t="e">
        <f>(#REF!+#REF!+U211+Y211+AC211+AG211+AK211)*100/(#REF!+#REF!+T211+X211+AB211+AF211+AJ211)</f>
        <v>#REF!</v>
      </c>
      <c r="AM211" s="104"/>
      <c r="AN211" s="104"/>
      <c r="AO211" s="104"/>
      <c r="AP211" s="19" t="e">
        <f>(#REF!+#REF!+U211+Y211+AC211+AG211+AK211+AO211)*100/(#REF!+#REF!+T211+X211+AB211+AF211+AJ211+AN211)</f>
        <v>#REF!</v>
      </c>
      <c r="AQ211" s="111"/>
      <c r="AR211" s="111"/>
      <c r="AS211" s="111"/>
      <c r="AT211" s="51" t="e">
        <f>(#REF!+#REF!+U211+Y211+AC211+AG211+AK211+AO211+AS211)*100/(#REF!+#REF!+T211+X211+AB211+AF211+AJ211+AN211+AR211)</f>
        <v>#REF!</v>
      </c>
      <c r="AU211" s="117"/>
      <c r="AV211" s="117"/>
      <c r="AW211" s="117"/>
      <c r="AX211" s="51" t="e">
        <f>(#REF!+#REF!+U211+Y211+AC211+AG211+AK211+AO211+AS211+AW211)*100/(#REF!+#REF!+T211+X211+AB211+AF211+AJ211+AN211+AR211+AV211)</f>
        <v>#REF!</v>
      </c>
      <c r="AY211" s="7"/>
      <c r="AZ211" s="53"/>
      <c r="BA211" s="53"/>
      <c r="BB211" s="43" t="e">
        <f>(#REF!+#REF!+U211+Y211+AC211+AG211+AK211+AO211+AS211+AW211+BA211)*100/(#REF!+#REF!+T211+X211+AB211+AF211+AJ211+AN211+AR211+AV211+AZ211)</f>
        <v>#REF!</v>
      </c>
      <c r="BC211" s="125"/>
      <c r="BD211" s="125"/>
      <c r="BE211" s="125"/>
      <c r="BF211" s="51" t="e">
        <f>(#REF!+#REF!+U211+Y211+AC211+AG211+AK211+AO211+AS211+AW211+BA211+BE211)*100/(#REF!+#REF!+T211+X211+AB211+AF211+AJ211+AN211+AR211+AV211+AZ211+BD211)</f>
        <v>#REF!</v>
      </c>
      <c r="BG211" s="16" t="e">
        <f>#REF!+#REF!+T211+X211+AB211+AF211</f>
        <v>#REF!</v>
      </c>
      <c r="BH211" s="16" t="e">
        <f>#REF!+#REF!+U211+Y211+AC211+AG211</f>
        <v>#REF!</v>
      </c>
    </row>
    <row r="212" spans="1:60" ht="193.5" customHeight="1">
      <c r="A212" s="339"/>
      <c r="B212" s="339"/>
      <c r="C212" s="75" t="s">
        <v>663</v>
      </c>
      <c r="D212" s="171"/>
      <c r="E212" s="431"/>
      <c r="F212" s="281" t="s">
        <v>674</v>
      </c>
      <c r="G212" s="13">
        <v>235</v>
      </c>
      <c r="H212" s="76">
        <f t="shared" si="77"/>
        <v>2500</v>
      </c>
      <c r="I212" s="109">
        <v>0</v>
      </c>
      <c r="J212" s="109">
        <v>2500</v>
      </c>
      <c r="K212" s="109">
        <v>0</v>
      </c>
      <c r="L212" s="143">
        <f t="shared" si="78"/>
        <v>2500</v>
      </c>
      <c r="M212" s="23">
        <f t="shared" si="79"/>
        <v>1464</v>
      </c>
      <c r="N212" s="230"/>
      <c r="O212" s="230">
        <v>1464</v>
      </c>
      <c r="P212" s="23">
        <v>0</v>
      </c>
      <c r="Q212" s="193">
        <f t="shared" si="80"/>
        <v>1464</v>
      </c>
      <c r="R212" s="231">
        <v>78</v>
      </c>
      <c r="S212" s="140"/>
      <c r="T212" s="141"/>
      <c r="U212" s="141"/>
      <c r="V212" s="51"/>
      <c r="W212" s="126"/>
      <c r="X212" s="41"/>
      <c r="Y212" s="41"/>
      <c r="Z212" s="51"/>
      <c r="AA212" s="126"/>
      <c r="AB212" s="126"/>
      <c r="AC212" s="126"/>
      <c r="AD212" s="51"/>
      <c r="AE212" s="126"/>
      <c r="AF212" s="126"/>
      <c r="AG212" s="126"/>
      <c r="AH212" s="51"/>
      <c r="AI212" s="126"/>
      <c r="AJ212" s="41"/>
      <c r="AK212" s="41"/>
      <c r="AL212" s="47"/>
      <c r="AM212" s="127"/>
      <c r="AN212" s="127"/>
      <c r="AO212" s="127"/>
      <c r="AP212" s="141"/>
      <c r="AQ212" s="126"/>
      <c r="AR212" s="126"/>
      <c r="AS212" s="126"/>
      <c r="AT212" s="51"/>
      <c r="AU212" s="126"/>
      <c r="AV212" s="126"/>
      <c r="AW212" s="126"/>
      <c r="AX212" s="51"/>
      <c r="AY212" s="126"/>
      <c r="AZ212" s="126"/>
      <c r="BA212" s="126"/>
      <c r="BB212" s="43"/>
      <c r="BC212" s="126"/>
      <c r="BD212" s="126"/>
      <c r="BE212" s="126"/>
      <c r="BF212" s="51"/>
      <c r="BG212" s="16"/>
      <c r="BH212" s="16"/>
    </row>
    <row r="213" spans="1:60" ht="49.5" customHeight="1">
      <c r="A213" s="339"/>
      <c r="B213" s="339"/>
      <c r="C213" s="75" t="s">
        <v>151</v>
      </c>
      <c r="D213" s="171" t="s">
        <v>322</v>
      </c>
      <c r="E213" s="430" t="s">
        <v>501</v>
      </c>
      <c r="F213" s="33" t="s">
        <v>649</v>
      </c>
      <c r="G213" s="13">
        <v>595</v>
      </c>
      <c r="H213" s="76">
        <f t="shared" si="77"/>
        <v>19382</v>
      </c>
      <c r="I213" s="109">
        <v>19107</v>
      </c>
      <c r="J213" s="109">
        <v>275</v>
      </c>
      <c r="K213" s="109">
        <v>0</v>
      </c>
      <c r="L213" s="143">
        <f t="shared" si="78"/>
        <v>19382</v>
      </c>
      <c r="M213" s="23">
        <f t="shared" si="79"/>
        <v>9973.400000000001</v>
      </c>
      <c r="N213" s="230">
        <v>9853.7</v>
      </c>
      <c r="O213" s="230">
        <v>119.7</v>
      </c>
      <c r="P213" s="23">
        <v>0</v>
      </c>
      <c r="Q213" s="193">
        <f t="shared" si="80"/>
        <v>9973.400000000001</v>
      </c>
      <c r="R213" s="231">
        <v>675</v>
      </c>
      <c r="S213" s="31"/>
      <c r="T213" s="19"/>
      <c r="U213" s="19"/>
      <c r="V213" s="51" t="e">
        <f>(#REF!+#REF!+U213)*100/(#REF!+#REF!+T213)</f>
        <v>#REF!</v>
      </c>
      <c r="W213" s="54"/>
      <c r="X213" s="19"/>
      <c r="Y213" s="19"/>
      <c r="Z213" s="51" t="e">
        <f>(#REF!+#REF!+U213+Y213)*100/(#REF!+#REF!+T213+X213)</f>
        <v>#REF!</v>
      </c>
      <c r="AA213" s="53"/>
      <c r="AB213" s="53"/>
      <c r="AC213" s="53"/>
      <c r="AD213" s="51" t="e">
        <f>(#REF!+#REF!+U213+Y213+AC213)*100/(#REF!+#REF!+T213+X213+AB213)</f>
        <v>#REF!</v>
      </c>
      <c r="AE213" s="53"/>
      <c r="AF213" s="53"/>
      <c r="AG213" s="53"/>
      <c r="AH213" s="51" t="e">
        <f>(#REF!+#REF!+U213+Y213+AC213+AG213)*100/(#REF!+#REF!+T213+X213+AB213+AF213)</f>
        <v>#REF!</v>
      </c>
      <c r="AI213" s="54"/>
      <c r="AJ213" s="19"/>
      <c r="AK213" s="19"/>
      <c r="AL213" s="19" t="e">
        <f>(#REF!+#REF!+U213+Y213+AC213+AG213+AK213)*100/(#REF!+#REF!+T213+X213+AB213+AF213+AJ213)</f>
        <v>#REF!</v>
      </c>
      <c r="AM213" s="104"/>
      <c r="AN213" s="104"/>
      <c r="AO213" s="104"/>
      <c r="AP213" s="19" t="e">
        <f>(#REF!+#REF!+U213+Y213+AC213+AG213+AK213+AO213)*100/(#REF!+#REF!+T213+X213+AB213+AF213+AJ213+AN213)</f>
        <v>#REF!</v>
      </c>
      <c r="AQ213" s="112"/>
      <c r="AR213" s="112"/>
      <c r="AS213" s="112"/>
      <c r="AT213" s="51" t="e">
        <f>(#REF!+#REF!+U213+Y213+AC213+AG213+AK213+AO213+AS213)*100/(#REF!+#REF!+T213+X213+AB213+AF213+AJ213+AN213+AR213)</f>
        <v>#REF!</v>
      </c>
      <c r="AU213" s="118"/>
      <c r="AV213" s="118"/>
      <c r="AW213" s="118"/>
      <c r="AX213" s="51" t="e">
        <f>(#REF!+#REF!+U213+Y213+AC213+AG213+AK213+AO213+AS213+AW213)*100/(#REF!+#REF!+T213+X213+AB213+AF213+AJ213+AN213+AR213+AV213)</f>
        <v>#REF!</v>
      </c>
      <c r="AY213" s="54"/>
      <c r="AZ213" s="54"/>
      <c r="BA213" s="54"/>
      <c r="BB213" s="43" t="e">
        <f>(#REF!+#REF!+U213+Y213+AC213+AG213+AK213+AO213+AS213+AW213+BA213)*100/(#REF!+#REF!+T213+X213+AB213+AF213+AJ213+AN213+AR213+AV213+AZ213)</f>
        <v>#REF!</v>
      </c>
      <c r="BC213" s="126"/>
      <c r="BD213" s="126"/>
      <c r="BE213" s="126"/>
      <c r="BF213" s="51" t="e">
        <f>(#REF!+#REF!+U213+Y213+AC213+AG213+AK213+AO213+AS213+AW213+BA213+BE213)*100/(#REF!+#REF!+T213+X213+AB213+AF213+AJ213+AN213+AR213+AV213+AZ213+BD213)</f>
        <v>#REF!</v>
      </c>
      <c r="BG213" s="16" t="e">
        <f>#REF!+#REF!+T213+X213+AB213+AF213</f>
        <v>#REF!</v>
      </c>
      <c r="BH213" s="16" t="e">
        <f>#REF!+#REF!+U213+Y213+AC213+AG213</f>
        <v>#REF!</v>
      </c>
    </row>
    <row r="214" spans="1:60" ht="70.5" customHeight="1">
      <c r="A214" s="339"/>
      <c r="B214" s="339"/>
      <c r="C214" s="283" t="s">
        <v>662</v>
      </c>
      <c r="D214" s="171"/>
      <c r="E214" s="431"/>
      <c r="F214" s="281" t="s">
        <v>675</v>
      </c>
      <c r="G214" s="280">
        <v>38</v>
      </c>
      <c r="H214" s="76">
        <f t="shared" si="77"/>
        <v>8118</v>
      </c>
      <c r="I214" s="109">
        <v>8118</v>
      </c>
      <c r="J214" s="109">
        <v>0</v>
      </c>
      <c r="K214" s="109">
        <v>0</v>
      </c>
      <c r="L214" s="143">
        <f t="shared" si="78"/>
        <v>8118</v>
      </c>
      <c r="M214" s="23">
        <f t="shared" si="79"/>
        <v>3445</v>
      </c>
      <c r="N214" s="230">
        <v>3445</v>
      </c>
      <c r="O214" s="230"/>
      <c r="P214" s="23">
        <v>0</v>
      </c>
      <c r="Q214" s="193">
        <f t="shared" si="80"/>
        <v>3445</v>
      </c>
      <c r="R214" s="231">
        <v>24</v>
      </c>
      <c r="S214" s="140"/>
      <c r="T214" s="141"/>
      <c r="U214" s="141"/>
      <c r="V214" s="51"/>
      <c r="W214" s="127"/>
      <c r="X214" s="141"/>
      <c r="Y214" s="141"/>
      <c r="Z214" s="51"/>
      <c r="AA214" s="126"/>
      <c r="AB214" s="126"/>
      <c r="AC214" s="126"/>
      <c r="AD214" s="51"/>
      <c r="AE214" s="126"/>
      <c r="AF214" s="126"/>
      <c r="AG214" s="126"/>
      <c r="AH214" s="51"/>
      <c r="AI214" s="127"/>
      <c r="AJ214" s="141"/>
      <c r="AK214" s="141"/>
      <c r="AL214" s="141"/>
      <c r="AM214" s="127"/>
      <c r="AN214" s="127"/>
      <c r="AO214" s="127"/>
      <c r="AP214" s="141"/>
      <c r="AQ214" s="126"/>
      <c r="AR214" s="126"/>
      <c r="AS214" s="126"/>
      <c r="AT214" s="51"/>
      <c r="AU214" s="126"/>
      <c r="AV214" s="126"/>
      <c r="AW214" s="126"/>
      <c r="AX214" s="51"/>
      <c r="AY214" s="127"/>
      <c r="AZ214" s="127"/>
      <c r="BA214" s="127"/>
      <c r="BB214" s="43"/>
      <c r="BC214" s="126"/>
      <c r="BD214" s="126"/>
      <c r="BE214" s="126"/>
      <c r="BF214" s="51"/>
      <c r="BG214" s="16"/>
      <c r="BH214" s="16"/>
    </row>
    <row r="215" spans="1:60" ht="66.75" customHeight="1">
      <c r="A215" s="340"/>
      <c r="B215" s="339"/>
      <c r="C215" s="75" t="s">
        <v>202</v>
      </c>
      <c r="D215" s="186" t="s">
        <v>323</v>
      </c>
      <c r="E215" s="186" t="s">
        <v>502</v>
      </c>
      <c r="F215" s="97">
        <v>0.35</v>
      </c>
      <c r="G215" s="13">
        <v>17</v>
      </c>
      <c r="H215" s="76">
        <f t="shared" si="77"/>
        <v>75.2</v>
      </c>
      <c r="I215" s="109">
        <v>73.7</v>
      </c>
      <c r="J215" s="109">
        <v>1.5</v>
      </c>
      <c r="K215" s="109">
        <v>0</v>
      </c>
      <c r="L215" s="143">
        <f t="shared" si="78"/>
        <v>75.2</v>
      </c>
      <c r="M215" s="23">
        <f t="shared" si="79"/>
        <v>16</v>
      </c>
      <c r="N215" s="230">
        <v>15.7</v>
      </c>
      <c r="O215" s="230">
        <v>0.3</v>
      </c>
      <c r="P215" s="23">
        <v>0</v>
      </c>
      <c r="Q215" s="193">
        <f t="shared" si="80"/>
        <v>16</v>
      </c>
      <c r="R215" s="231">
        <v>12</v>
      </c>
      <c r="S215" s="31"/>
      <c r="T215" s="19"/>
      <c r="U215" s="19"/>
      <c r="V215" s="51" t="e">
        <f>(#REF!+#REF!+U215)*100/(#REF!+#REF!+T215)</f>
        <v>#REF!</v>
      </c>
      <c r="W215" s="54"/>
      <c r="X215" s="19"/>
      <c r="Y215" s="19"/>
      <c r="Z215" s="51" t="e">
        <f>(#REF!+#REF!+U215+Y215)*100/(#REF!+#REF!+T215+X215)</f>
        <v>#REF!</v>
      </c>
      <c r="AA215" s="54"/>
      <c r="AB215" s="19"/>
      <c r="AC215" s="19"/>
      <c r="AD215" s="51" t="e">
        <f>(#REF!+#REF!+U215+Y215+AC215)*100/(#REF!+#REF!+T215+X215+AB215)</f>
        <v>#REF!</v>
      </c>
      <c r="AE215" s="53"/>
      <c r="AF215" s="53"/>
      <c r="AG215" s="53"/>
      <c r="AH215" s="51" t="e">
        <f>(#REF!+#REF!+U215+Y215+AC215+AG215)*100/(#REF!+#REF!+T215+X215+AB215+AF215)</f>
        <v>#REF!</v>
      </c>
      <c r="AI215" s="54"/>
      <c r="AJ215" s="19"/>
      <c r="AK215" s="19"/>
      <c r="AL215" s="19" t="e">
        <f>(#REF!+#REF!+U215+Y215+AC215+AG215+AK215)*100/(#REF!+#REF!+T215+X215+AB215+AF215+AJ215)</f>
        <v>#REF!</v>
      </c>
      <c r="AM215" s="104"/>
      <c r="AN215" s="103"/>
      <c r="AO215" s="103"/>
      <c r="AP215" s="19" t="e">
        <f>(#REF!+#REF!+U215+Y215+AC215+AG215+AK215+AO215)*100/(#REF!+#REF!+T215+X215+AB215+AF215+AJ215+AN215)</f>
        <v>#REF!</v>
      </c>
      <c r="AQ215" s="54"/>
      <c r="AR215" s="54"/>
      <c r="AS215" s="54"/>
      <c r="AT215" s="51" t="e">
        <f>(#REF!+#REF!+U215+Y215+AC215+AG215+AK215+AO215+AS215)*100/(#REF!+#REF!+T215+X215+AB215+AF215+AJ215+AN215+AR215)</f>
        <v>#REF!</v>
      </c>
      <c r="AU215" s="54"/>
      <c r="AV215" s="54"/>
      <c r="AW215" s="54"/>
      <c r="AX215" s="51" t="e">
        <f>(#REF!+#REF!+U215+Y215+AC215+AG215+AK215+AO215+AS215+AW215)*100/(#REF!+#REF!+T215+X215+AB215+AF215+AJ215+AN215+AR215+AV215)</f>
        <v>#REF!</v>
      </c>
      <c r="AY215" s="54"/>
      <c r="AZ215" s="54"/>
      <c r="BA215" s="54"/>
      <c r="BB215" s="43" t="e">
        <f>(#REF!+#REF!+U215+Y215+AC215+AG215+AK215+AO215+AS215+AW215+BA215)*100/(#REF!+#REF!+T215+X215+AB215+AF215+AJ215+AN215+AR215+AV215+AZ215)</f>
        <v>#REF!</v>
      </c>
      <c r="BC215" s="54"/>
      <c r="BD215" s="54"/>
      <c r="BE215" s="54"/>
      <c r="BF215" s="51" t="e">
        <f>(#REF!+#REF!+U215+Y215+AC215+AG215+AK215+AO215+AS215+AW215+BA215+BE215)*100/(#REF!+#REF!+T215+X215+AB215+AF215+AJ215+AN215+AR215+AV215+AZ215+BD215)</f>
        <v>#REF!</v>
      </c>
      <c r="BG215" s="16" t="e">
        <f>#REF!+#REF!+T215+X215+AB215+AF215</f>
        <v>#REF!</v>
      </c>
      <c r="BH215" s="16" t="e">
        <f>#REF!+#REF!+U215+Y215+AC215+AG215</f>
        <v>#REF!</v>
      </c>
    </row>
    <row r="216" spans="1:61" s="282" customFormat="1" ht="66.75" customHeight="1">
      <c r="A216" s="313"/>
      <c r="B216" s="340"/>
      <c r="C216" s="283" t="s">
        <v>704</v>
      </c>
      <c r="D216" s="186" t="s">
        <v>470</v>
      </c>
      <c r="E216" s="186" t="s">
        <v>705</v>
      </c>
      <c r="F216" s="320"/>
      <c r="G216" s="280"/>
      <c r="H216" s="76">
        <f t="shared" si="77"/>
        <v>229</v>
      </c>
      <c r="I216" s="109">
        <v>225</v>
      </c>
      <c r="J216" s="109">
        <v>4</v>
      </c>
      <c r="K216" s="109">
        <v>0</v>
      </c>
      <c r="L216" s="143">
        <f t="shared" si="78"/>
        <v>229</v>
      </c>
      <c r="M216" s="310">
        <f t="shared" si="79"/>
        <v>0</v>
      </c>
      <c r="N216" s="230">
        <v>0</v>
      </c>
      <c r="O216" s="230">
        <v>0</v>
      </c>
      <c r="P216" s="310">
        <v>0</v>
      </c>
      <c r="Q216" s="193">
        <f t="shared" si="80"/>
        <v>0</v>
      </c>
      <c r="R216" s="231">
        <v>0</v>
      </c>
      <c r="S216" s="319"/>
      <c r="T216" s="316"/>
      <c r="U216" s="316"/>
      <c r="V216" s="315"/>
      <c r="W216" s="318"/>
      <c r="X216" s="316"/>
      <c r="Y216" s="316"/>
      <c r="Z216" s="315"/>
      <c r="AA216" s="318"/>
      <c r="AB216" s="316"/>
      <c r="AC216" s="316"/>
      <c r="AD216" s="315"/>
      <c r="AE216" s="321"/>
      <c r="AF216" s="321"/>
      <c r="AG216" s="321"/>
      <c r="AH216" s="315"/>
      <c r="AI216" s="318"/>
      <c r="AJ216" s="316"/>
      <c r="AK216" s="316"/>
      <c r="AL216" s="316"/>
      <c r="AM216" s="318"/>
      <c r="AN216" s="316"/>
      <c r="AO216" s="316"/>
      <c r="AP216" s="316"/>
      <c r="AQ216" s="318"/>
      <c r="AR216" s="318"/>
      <c r="AS216" s="318"/>
      <c r="AT216" s="315"/>
      <c r="AU216" s="318"/>
      <c r="AV216" s="318"/>
      <c r="AW216" s="318"/>
      <c r="AX216" s="315"/>
      <c r="AY216" s="318"/>
      <c r="AZ216" s="318"/>
      <c r="BA216" s="318"/>
      <c r="BB216" s="43"/>
      <c r="BC216" s="318"/>
      <c r="BD216" s="318"/>
      <c r="BE216" s="318"/>
      <c r="BF216" s="315"/>
      <c r="BG216" s="16"/>
      <c r="BH216" s="16"/>
      <c r="BI216" s="298"/>
    </row>
    <row r="217" spans="1:63" s="240" customFormat="1" ht="22.5" customHeight="1">
      <c r="A217" s="87"/>
      <c r="B217" s="245" t="s">
        <v>344</v>
      </c>
      <c r="C217" s="246"/>
      <c r="D217" s="284"/>
      <c r="E217" s="284"/>
      <c r="F217" s="247"/>
      <c r="G217" s="87"/>
      <c r="H217" s="87">
        <f>SUM(H211:H216)</f>
        <v>103511.8</v>
      </c>
      <c r="I217" s="87">
        <f>SUM(I211:I216)</f>
        <v>99523.7</v>
      </c>
      <c r="J217" s="284">
        <f aca="true" t="shared" si="81" ref="J217:Q217">SUM(J211:J216)</f>
        <v>3988.1</v>
      </c>
      <c r="K217" s="284">
        <f t="shared" si="81"/>
        <v>0</v>
      </c>
      <c r="L217" s="284">
        <f t="shared" si="81"/>
        <v>103511.8</v>
      </c>
      <c r="M217" s="284">
        <f t="shared" si="81"/>
        <v>62115.8</v>
      </c>
      <c r="N217" s="284">
        <f t="shared" si="81"/>
        <v>59813.899999999994</v>
      </c>
      <c r="O217" s="284">
        <f t="shared" si="81"/>
        <v>2301.9</v>
      </c>
      <c r="P217" s="284">
        <f t="shared" si="81"/>
        <v>0</v>
      </c>
      <c r="Q217" s="284">
        <f t="shared" si="81"/>
        <v>62115.8</v>
      </c>
      <c r="R217" s="87"/>
      <c r="S217" s="248"/>
      <c r="T217" s="248">
        <f aca="true" t="shared" si="82" ref="T217:BE217">SUM(T211:T215)</f>
        <v>0</v>
      </c>
      <c r="U217" s="248">
        <f t="shared" si="82"/>
        <v>0</v>
      </c>
      <c r="V217" s="248"/>
      <c r="W217" s="248"/>
      <c r="X217" s="248">
        <f t="shared" si="82"/>
        <v>0</v>
      </c>
      <c r="Y217" s="248">
        <f t="shared" si="82"/>
        <v>0</v>
      </c>
      <c r="Z217" s="248"/>
      <c r="AA217" s="248"/>
      <c r="AB217" s="248">
        <f t="shared" si="82"/>
        <v>0</v>
      </c>
      <c r="AC217" s="248">
        <f t="shared" si="82"/>
        <v>0</v>
      </c>
      <c r="AD217" s="248"/>
      <c r="AE217" s="248"/>
      <c r="AF217" s="248">
        <f t="shared" si="82"/>
        <v>0</v>
      </c>
      <c r="AG217" s="248">
        <f t="shared" si="82"/>
        <v>0</v>
      </c>
      <c r="AH217" s="248"/>
      <c r="AI217" s="248"/>
      <c r="AJ217" s="248">
        <f t="shared" si="82"/>
        <v>0</v>
      </c>
      <c r="AK217" s="248">
        <f t="shared" si="82"/>
        <v>0</v>
      </c>
      <c r="AL217" s="248"/>
      <c r="AM217" s="248"/>
      <c r="AN217" s="248">
        <f t="shared" si="82"/>
        <v>0</v>
      </c>
      <c r="AO217" s="248">
        <f t="shared" si="82"/>
        <v>0</v>
      </c>
      <c r="AP217" s="248"/>
      <c r="AQ217" s="248"/>
      <c r="AR217" s="248">
        <f t="shared" si="82"/>
        <v>0</v>
      </c>
      <c r="AS217" s="248">
        <f t="shared" si="82"/>
        <v>0</v>
      </c>
      <c r="AT217" s="248"/>
      <c r="AU217" s="248"/>
      <c r="AV217" s="248">
        <f t="shared" si="82"/>
        <v>0</v>
      </c>
      <c r="AW217" s="248">
        <f t="shared" si="82"/>
        <v>0</v>
      </c>
      <c r="AX217" s="248"/>
      <c r="AY217" s="248"/>
      <c r="AZ217" s="248">
        <f t="shared" si="82"/>
        <v>0</v>
      </c>
      <c r="BA217" s="248">
        <f t="shared" si="82"/>
        <v>0</v>
      </c>
      <c r="BB217" s="92"/>
      <c r="BC217" s="248"/>
      <c r="BD217" s="248">
        <f t="shared" si="82"/>
        <v>0</v>
      </c>
      <c r="BE217" s="248">
        <f t="shared" si="82"/>
        <v>0</v>
      </c>
      <c r="BF217" s="248"/>
      <c r="BG217" s="90" t="e">
        <f>#REF!+#REF!+T217+X217+AB217+AF217</f>
        <v>#REF!</v>
      </c>
      <c r="BH217" s="90" t="e">
        <f>#REF!+#REF!+U217+Y217+AC217+AG217</f>
        <v>#REF!</v>
      </c>
      <c r="BI217" s="299"/>
      <c r="BK217" s="266"/>
    </row>
    <row r="218" spans="1:60" ht="48">
      <c r="A218" s="8" t="s">
        <v>155</v>
      </c>
      <c r="B218" s="292" t="s">
        <v>153</v>
      </c>
      <c r="C218" s="217" t="s">
        <v>154</v>
      </c>
      <c r="D218" s="162" t="s">
        <v>227</v>
      </c>
      <c r="E218" s="162" t="s">
        <v>503</v>
      </c>
      <c r="F218" s="33">
        <v>72.8</v>
      </c>
      <c r="G218" s="13">
        <v>19</v>
      </c>
      <c r="H218" s="76">
        <f>L218</f>
        <v>16764.4</v>
      </c>
      <c r="I218" s="143">
        <v>16598.4</v>
      </c>
      <c r="J218" s="143">
        <v>166</v>
      </c>
      <c r="K218" s="143">
        <v>0</v>
      </c>
      <c r="L218" s="143">
        <f>I218+J218+K218</f>
        <v>16764.4</v>
      </c>
      <c r="M218" s="23">
        <f>Q218</f>
        <v>11157.2</v>
      </c>
      <c r="N218" s="23">
        <v>11085.1</v>
      </c>
      <c r="O218" s="23">
        <v>72.1</v>
      </c>
      <c r="P218" s="23">
        <v>0</v>
      </c>
      <c r="Q218" s="193">
        <f>N218+O218+P218</f>
        <v>11157.2</v>
      </c>
      <c r="R218" s="196">
        <v>19</v>
      </c>
      <c r="S218" s="31"/>
      <c r="T218" s="19"/>
      <c r="U218" s="19"/>
      <c r="V218" s="51" t="e">
        <f>(#REF!+#REF!+U218)*100/(#REF!+#REF!+T218)</f>
        <v>#REF!</v>
      </c>
      <c r="W218" s="54"/>
      <c r="X218" s="19"/>
      <c r="Y218" s="19"/>
      <c r="Z218" s="51" t="e">
        <f>(#REF!+#REF!+U218+Y218)*100/(#REF!+#REF!+T218+X218)</f>
        <v>#REF!</v>
      </c>
      <c r="AA218" s="54"/>
      <c r="AB218" s="19"/>
      <c r="AC218" s="19"/>
      <c r="AD218" s="51" t="e">
        <f>(#REF!+#REF!+U218+Y218+AC218)*100/(#REF!+#REF!+T218+X218+AB218)</f>
        <v>#REF!</v>
      </c>
      <c r="AE218" s="94"/>
      <c r="AF218" s="94"/>
      <c r="AG218" s="94"/>
      <c r="AH218" s="51" t="e">
        <f>(#REF!+#REF!+U218+Y218+AC218+AG218)*100/(#REF!+#REF!+T218+X218+AB218+AF218)</f>
        <v>#REF!</v>
      </c>
      <c r="AI218" s="54"/>
      <c r="AJ218" s="19"/>
      <c r="AK218" s="19"/>
      <c r="AL218" s="19" t="e">
        <f>(#REF!+#REF!+U218+Y218+AC218+AG218+AK218)*100/(#REF!+#REF!+T218+X218+AB218+AF218+AJ218)</f>
        <v>#REF!</v>
      </c>
      <c r="AM218" s="104"/>
      <c r="AN218" s="103"/>
      <c r="AO218" s="103"/>
      <c r="AP218" s="19" t="e">
        <f>(#REF!+#REF!+U218+Y218+AC218+AG218+AK218+AO218)*100/(#REF!+#REF!+T218+X218+AB218+AF218+AJ218+AN218)</f>
        <v>#REF!</v>
      </c>
      <c r="AQ218" s="54"/>
      <c r="AR218" s="110"/>
      <c r="AS218" s="110"/>
      <c r="AT218" s="51" t="e">
        <f>(#REF!+#REF!+U218+Y218+AC218+AG218+AK218+AO218+AS218)*100/(#REF!+#REF!+T218+X218+AB218+AF218+AJ218+AN218+AR218)</f>
        <v>#REF!</v>
      </c>
      <c r="AU218" s="54"/>
      <c r="AV218" s="54"/>
      <c r="AW218" s="54"/>
      <c r="AX218" s="51" t="e">
        <f>(#REF!+#REF!+U218+Y218+AC218+AG218+AK218+AO218+AS218+AW218)*100/(#REF!+#REF!+T218+X218+AB218+AF218+AJ218+AN218+AR218+AV218)</f>
        <v>#REF!</v>
      </c>
      <c r="AY218" s="54"/>
      <c r="AZ218" s="54"/>
      <c r="BA218" s="54"/>
      <c r="BB218" s="51" t="e">
        <f>(#REF!+#REF!+U218+Y218+AC218+AG218+AK218+AO218+AS218+AW218+BA218)*100/(#REF!+#REF!+T218+X218+AB218+AF218+AJ218+AN218+AR218+AV218+AZ218)</f>
        <v>#REF!</v>
      </c>
      <c r="BC218" s="54"/>
      <c r="BD218" s="54"/>
      <c r="BE218" s="54"/>
      <c r="BF218" s="51" t="e">
        <f>(#REF!+#REF!+U218+Y218+AC218+AG218+AK218+AO218+AS218+AW218+BA218+BE218)*100/(#REF!+#REF!+T218+X218+AB218+AF218+AJ218+AN218+AR218+AV218+AZ218+BD218)</f>
        <v>#REF!</v>
      </c>
      <c r="BG218" s="16" t="e">
        <f>#REF!+#REF!+T218+X218+AB218+AF218</f>
        <v>#REF!</v>
      </c>
      <c r="BH218" s="16" t="e">
        <f>#REF!+#REF!+U218+Y218+AC218+AG218</f>
        <v>#REF!</v>
      </c>
    </row>
    <row r="219" spans="1:63" s="240" customFormat="1" ht="21.75" customHeight="1">
      <c r="A219" s="87"/>
      <c r="B219" s="91" t="s">
        <v>344</v>
      </c>
      <c r="C219" s="87"/>
      <c r="D219" s="244"/>
      <c r="E219" s="244"/>
      <c r="F219" s="87"/>
      <c r="G219" s="87"/>
      <c r="H219" s="244">
        <f>SUM(H218)</f>
        <v>16764.4</v>
      </c>
      <c r="I219" s="244">
        <f aca="true" t="shared" si="83" ref="I219:Q219">SUM(I218)</f>
        <v>16598.4</v>
      </c>
      <c r="J219" s="244">
        <f t="shared" si="83"/>
        <v>166</v>
      </c>
      <c r="K219" s="244">
        <f t="shared" si="83"/>
        <v>0</v>
      </c>
      <c r="L219" s="244">
        <f t="shared" si="83"/>
        <v>16764.4</v>
      </c>
      <c r="M219" s="244">
        <f t="shared" si="83"/>
        <v>11157.2</v>
      </c>
      <c r="N219" s="244">
        <f t="shared" si="83"/>
        <v>11085.1</v>
      </c>
      <c r="O219" s="244">
        <f t="shared" si="83"/>
        <v>72.1</v>
      </c>
      <c r="P219" s="244">
        <f t="shared" si="83"/>
        <v>0</v>
      </c>
      <c r="Q219" s="244">
        <f t="shared" si="83"/>
        <v>11157.2</v>
      </c>
      <c r="R219" s="244"/>
      <c r="S219" s="92"/>
      <c r="T219" s="92">
        <f>SUM(T218)</f>
        <v>0</v>
      </c>
      <c r="U219" s="92">
        <f>SUM(U218)</f>
        <v>0</v>
      </c>
      <c r="V219" s="92"/>
      <c r="W219" s="92"/>
      <c r="X219" s="92">
        <f>SUM(X218)</f>
        <v>0</v>
      </c>
      <c r="Y219" s="92">
        <f>SUM(Y218)</f>
        <v>0</v>
      </c>
      <c r="Z219" s="92"/>
      <c r="AA219" s="92"/>
      <c r="AB219" s="92">
        <f>SUM(AB218)</f>
        <v>0</v>
      </c>
      <c r="AC219" s="92">
        <f>SUM(AC218)</f>
        <v>0</v>
      </c>
      <c r="AD219" s="92"/>
      <c r="AE219" s="92"/>
      <c r="AF219" s="92">
        <f>SUM(AF218)</f>
        <v>0</v>
      </c>
      <c r="AG219" s="92">
        <f>SUM(AG218)</f>
        <v>0</v>
      </c>
      <c r="AH219" s="92"/>
      <c r="AI219" s="92"/>
      <c r="AJ219" s="92">
        <f>SUM(AJ218)</f>
        <v>0</v>
      </c>
      <c r="AK219" s="92">
        <f>SUM(AK218)</f>
        <v>0</v>
      </c>
      <c r="AL219" s="92"/>
      <c r="AM219" s="92"/>
      <c r="AN219" s="92">
        <f>SUM(AN218)</f>
        <v>0</v>
      </c>
      <c r="AO219" s="92">
        <f>SUM(AO218)</f>
        <v>0</v>
      </c>
      <c r="AP219" s="92"/>
      <c r="AQ219" s="92"/>
      <c r="AR219" s="92">
        <f>SUM(AR218)</f>
        <v>0</v>
      </c>
      <c r="AS219" s="92">
        <f>SUM(AS218)</f>
        <v>0</v>
      </c>
      <c r="AT219" s="92"/>
      <c r="AU219" s="92"/>
      <c r="AV219" s="92">
        <f>SUM(AV218)</f>
        <v>0</v>
      </c>
      <c r="AW219" s="92">
        <f>SUM(AW218)</f>
        <v>0</v>
      </c>
      <c r="AX219" s="92"/>
      <c r="AY219" s="92"/>
      <c r="AZ219" s="92">
        <f>SUM(AZ218)</f>
        <v>0</v>
      </c>
      <c r="BA219" s="92">
        <f>SUM(BA218)</f>
        <v>0</v>
      </c>
      <c r="BB219" s="92"/>
      <c r="BC219" s="92"/>
      <c r="BD219" s="92">
        <f>SUM(BD218)</f>
        <v>0</v>
      </c>
      <c r="BE219" s="92">
        <f>SUM(BE218)</f>
        <v>0</v>
      </c>
      <c r="BF219" s="92"/>
      <c r="BG219" s="90" t="e">
        <f>#REF!+#REF!+T219+X219+AB219+AF219</f>
        <v>#REF!</v>
      </c>
      <c r="BH219" s="90" t="e">
        <f>#REF!+#REF!+U219+Y219+AC219+AG219</f>
        <v>#REF!</v>
      </c>
      <c r="BI219" s="299"/>
      <c r="BK219" s="266"/>
    </row>
    <row r="220" spans="1:60" ht="36">
      <c r="A220" s="1" t="s">
        <v>360</v>
      </c>
      <c r="B220" s="292" t="s">
        <v>156</v>
      </c>
      <c r="C220" s="217" t="s">
        <v>157</v>
      </c>
      <c r="D220" s="162" t="s">
        <v>225</v>
      </c>
      <c r="E220" s="162" t="s">
        <v>504</v>
      </c>
      <c r="F220" s="33">
        <v>33.8</v>
      </c>
      <c r="G220" s="13">
        <v>219</v>
      </c>
      <c r="H220" s="76">
        <f>L220</f>
        <v>89714.7</v>
      </c>
      <c r="I220" s="143">
        <v>88826.4</v>
      </c>
      <c r="J220" s="143">
        <v>888.3</v>
      </c>
      <c r="K220" s="143">
        <v>0</v>
      </c>
      <c r="L220" s="143">
        <f>I220+J220+K220</f>
        <v>89714.7</v>
      </c>
      <c r="M220" s="23">
        <f>Q220</f>
        <v>55945.200000000004</v>
      </c>
      <c r="N220" s="23">
        <v>55578.4</v>
      </c>
      <c r="O220" s="23">
        <v>366.8</v>
      </c>
      <c r="P220" s="23">
        <v>0</v>
      </c>
      <c r="Q220" s="193">
        <f>N220+O220+P220</f>
        <v>55945.200000000004</v>
      </c>
      <c r="R220" s="196">
        <v>222</v>
      </c>
      <c r="S220" s="31"/>
      <c r="T220" s="19"/>
      <c r="U220" s="19"/>
      <c r="V220" s="51" t="e">
        <f>(#REF!+#REF!+U220)*100/(#REF!+#REF!+T220)</f>
        <v>#REF!</v>
      </c>
      <c r="W220" s="54"/>
      <c r="X220" s="19"/>
      <c r="Y220" s="19"/>
      <c r="Z220" s="51" t="e">
        <f>(#REF!+#REF!+U220+Y220)*100/(#REF!+#REF!+T220+X220)</f>
        <v>#REF!</v>
      </c>
      <c r="AA220" s="54"/>
      <c r="AB220" s="19"/>
      <c r="AC220" s="19"/>
      <c r="AD220" s="51" t="e">
        <f>(#REF!+#REF!+U220+Y220+AC220)*100/(#REF!+#REF!+T220+X220+AB220)</f>
        <v>#REF!</v>
      </c>
      <c r="AE220" s="94"/>
      <c r="AF220" s="94"/>
      <c r="AG220" s="94"/>
      <c r="AH220" s="51" t="e">
        <f>(#REF!+#REF!+U220+Y220+AC220+AG220)*100/(#REF!+#REF!+T220+X220+AB220+AF220)</f>
        <v>#REF!</v>
      </c>
      <c r="AI220" s="54"/>
      <c r="AJ220" s="19"/>
      <c r="AK220" s="19"/>
      <c r="AL220" s="19" t="e">
        <f>(#REF!+#REF!+U220+Y220+AC220+AG220+AK220)*100/(#REF!+#REF!+T220+X220+AB220+AF220+AJ220)</f>
        <v>#REF!</v>
      </c>
      <c r="AM220" s="104"/>
      <c r="AN220" s="103"/>
      <c r="AO220" s="103"/>
      <c r="AP220" s="19" t="e">
        <f>(#REF!+#REF!+U220+Y220+AC220+AG220+AK220+AO220)*100/(#REF!+#REF!+T220+X220+AB220+AF220+AJ220+AN220)</f>
        <v>#REF!</v>
      </c>
      <c r="AQ220" s="54"/>
      <c r="AR220" s="54"/>
      <c r="AS220" s="54"/>
      <c r="AT220" s="51" t="e">
        <f>(#REF!+#REF!+U220+Y220+AC220+AG220+AK220+AO220+AS220)*100/(#REF!+#REF!+T220+X220+AB220+AF220+AJ220+AN220+AR220)</f>
        <v>#REF!</v>
      </c>
      <c r="AU220" s="54"/>
      <c r="AV220" s="54"/>
      <c r="AW220" s="54"/>
      <c r="AX220" s="51" t="e">
        <f>(#REF!+#REF!+U220+Y220+AC220+AG220+AK220+AO220+AS220+AW220)*100/(#REF!+#REF!+T220+X220+AB220+AF220+AJ220+AN220+AR220+AV220)</f>
        <v>#REF!</v>
      </c>
      <c r="AY220" s="54"/>
      <c r="AZ220" s="54"/>
      <c r="BA220" s="54"/>
      <c r="BB220" s="51" t="e">
        <f>(#REF!+#REF!+U220+Y220+AC220+AG220+AK220+AO220+AS220+AW220+BA220)*100/(#REF!+#REF!+T220+X220+AB220+AF220+AJ220+AN220+AR220+AV220+AZ220)</f>
        <v>#REF!</v>
      </c>
      <c r="BC220" s="54"/>
      <c r="BD220" s="54"/>
      <c r="BE220" s="54"/>
      <c r="BF220" s="51" t="e">
        <f>(#REF!+#REF!+U220+Y220+AC220+AG220+AK220+AO220+AS220+AW220+BA220+BE220)*100/(#REF!+#REF!+T220+X220+AB220+AF220+AJ220+AN220+AR220+AV220+AZ220+BD220)</f>
        <v>#REF!</v>
      </c>
      <c r="BG220" s="16" t="e">
        <f>#REF!+#REF!+T220+X220+AB220+AF220</f>
        <v>#REF!</v>
      </c>
      <c r="BH220" s="16" t="e">
        <f>#REF!+#REF!+U220+Y220+AC220+AG220</f>
        <v>#REF!</v>
      </c>
    </row>
    <row r="221" spans="1:63" s="240" customFormat="1" ht="27" customHeight="1">
      <c r="A221" s="241"/>
      <c r="B221" s="91" t="s">
        <v>344</v>
      </c>
      <c r="C221" s="87"/>
      <c r="D221" s="244"/>
      <c r="E221" s="244"/>
      <c r="F221" s="87"/>
      <c r="G221" s="87"/>
      <c r="H221" s="244">
        <f>SUM(H220)</f>
        <v>89714.7</v>
      </c>
      <c r="I221" s="244">
        <f aca="true" t="shared" si="84" ref="I221:Q221">SUM(I220)</f>
        <v>88826.4</v>
      </c>
      <c r="J221" s="244">
        <f t="shared" si="84"/>
        <v>888.3</v>
      </c>
      <c r="K221" s="244">
        <f t="shared" si="84"/>
        <v>0</v>
      </c>
      <c r="L221" s="244">
        <f t="shared" si="84"/>
        <v>89714.7</v>
      </c>
      <c r="M221" s="244">
        <f t="shared" si="84"/>
        <v>55945.200000000004</v>
      </c>
      <c r="N221" s="244">
        <f t="shared" si="84"/>
        <v>55578.4</v>
      </c>
      <c r="O221" s="244">
        <f t="shared" si="84"/>
        <v>366.8</v>
      </c>
      <c r="P221" s="244">
        <f t="shared" si="84"/>
        <v>0</v>
      </c>
      <c r="Q221" s="244">
        <f t="shared" si="84"/>
        <v>55945.200000000004</v>
      </c>
      <c r="R221" s="244"/>
      <c r="S221" s="92"/>
      <c r="T221" s="92">
        <f>SUM(T220)</f>
        <v>0</v>
      </c>
      <c r="U221" s="92">
        <f>SUM(U220)</f>
        <v>0</v>
      </c>
      <c r="V221" s="92"/>
      <c r="W221" s="92"/>
      <c r="X221" s="92">
        <f>SUM(X220)</f>
        <v>0</v>
      </c>
      <c r="Y221" s="92">
        <f>SUM(Y220)</f>
        <v>0</v>
      </c>
      <c r="Z221" s="92"/>
      <c r="AA221" s="92"/>
      <c r="AB221" s="92">
        <f>SUM(AB220)</f>
        <v>0</v>
      </c>
      <c r="AC221" s="92">
        <f>SUM(AC220)</f>
        <v>0</v>
      </c>
      <c r="AD221" s="92"/>
      <c r="AE221" s="92"/>
      <c r="AF221" s="92">
        <f>SUM(AF220)</f>
        <v>0</v>
      </c>
      <c r="AG221" s="92">
        <f>SUM(AG220)</f>
        <v>0</v>
      </c>
      <c r="AH221" s="92"/>
      <c r="AI221" s="92"/>
      <c r="AJ221" s="92">
        <f>SUM(AJ220)</f>
        <v>0</v>
      </c>
      <c r="AK221" s="92">
        <f>SUM(AK220)</f>
        <v>0</v>
      </c>
      <c r="AL221" s="92"/>
      <c r="AM221" s="92"/>
      <c r="AN221" s="92">
        <f>SUM(AN220)</f>
        <v>0</v>
      </c>
      <c r="AO221" s="92">
        <f>SUM(AO220)</f>
        <v>0</v>
      </c>
      <c r="AP221" s="92"/>
      <c r="AQ221" s="92"/>
      <c r="AR221" s="92">
        <f>SUM(AR220)</f>
        <v>0</v>
      </c>
      <c r="AS221" s="92">
        <f>SUM(AS220)</f>
        <v>0</v>
      </c>
      <c r="AT221" s="92"/>
      <c r="AU221" s="92"/>
      <c r="AV221" s="92">
        <f>SUM(AV220)</f>
        <v>0</v>
      </c>
      <c r="AW221" s="92">
        <f>SUM(AW220)</f>
        <v>0</v>
      </c>
      <c r="AX221" s="92"/>
      <c r="AY221" s="92"/>
      <c r="AZ221" s="92">
        <f>SUM(AZ220)</f>
        <v>0</v>
      </c>
      <c r="BA221" s="92">
        <f>SUM(BA220)</f>
        <v>0</v>
      </c>
      <c r="BB221" s="92"/>
      <c r="BC221" s="92"/>
      <c r="BD221" s="92">
        <f>SUM(BD220)</f>
        <v>0</v>
      </c>
      <c r="BE221" s="92">
        <f>SUM(BE220)</f>
        <v>0</v>
      </c>
      <c r="BF221" s="92"/>
      <c r="BG221" s="90" t="e">
        <f>#REF!+#REF!+T221+X221+AB221+AF221</f>
        <v>#REF!</v>
      </c>
      <c r="BH221" s="90" t="e">
        <f>#REF!+#REF!+U221+Y221+AC221+AG221</f>
        <v>#REF!</v>
      </c>
      <c r="BI221" s="299"/>
      <c r="BK221" s="266"/>
    </row>
    <row r="222" spans="1:60" ht="19.5" customHeight="1">
      <c r="A222" s="369" t="s">
        <v>158</v>
      </c>
      <c r="B222" s="369"/>
      <c r="C222" s="369"/>
      <c r="D222" s="369"/>
      <c r="E222" s="369"/>
      <c r="F222" s="369"/>
      <c r="G222" s="14"/>
      <c r="H222" s="65"/>
      <c r="I222" s="65"/>
      <c r="J222" s="65"/>
      <c r="K222" s="65"/>
      <c r="L222" s="65"/>
      <c r="M222" s="23"/>
      <c r="N222" s="23"/>
      <c r="O222" s="23"/>
      <c r="P222" s="23"/>
      <c r="Q222" s="193"/>
      <c r="R222" s="196"/>
      <c r="S222" s="31"/>
      <c r="T222" s="19"/>
      <c r="U222" s="19"/>
      <c r="V222" s="51"/>
      <c r="W222" s="54"/>
      <c r="X222" s="19"/>
      <c r="Y222" s="19"/>
      <c r="Z222" s="51"/>
      <c r="AA222" s="54"/>
      <c r="AB222" s="19"/>
      <c r="AC222" s="54"/>
      <c r="AD222" s="51"/>
      <c r="AE222" s="54"/>
      <c r="AF222" s="54"/>
      <c r="AG222" s="54"/>
      <c r="AH222" s="51"/>
      <c r="AI222" s="54"/>
      <c r="AJ222" s="19"/>
      <c r="AK222" s="19"/>
      <c r="AL222" s="19"/>
      <c r="AM222" s="54"/>
      <c r="AN222" s="19"/>
      <c r="AO222" s="19"/>
      <c r="AP222" s="19"/>
      <c r="AQ222" s="54"/>
      <c r="AR222" s="54"/>
      <c r="AS222" s="54"/>
      <c r="AT222" s="51"/>
      <c r="AU222" s="54"/>
      <c r="AV222" s="54"/>
      <c r="AW222" s="54"/>
      <c r="AX222" s="51"/>
      <c r="AY222" s="54"/>
      <c r="AZ222" s="54"/>
      <c r="BA222" s="54"/>
      <c r="BB222" s="51"/>
      <c r="BC222" s="54"/>
      <c r="BD222" s="54"/>
      <c r="BE222" s="54"/>
      <c r="BF222" s="51"/>
      <c r="BG222" s="16" t="e">
        <f>#REF!+#REF!+T222+X222+AB222+AF222</f>
        <v>#REF!</v>
      </c>
      <c r="BH222" s="16" t="e">
        <f>#REF!+#REF!+U222+Y222+AC222+AG222</f>
        <v>#REF!</v>
      </c>
    </row>
    <row r="223" spans="1:60" ht="92.25" customHeight="1">
      <c r="A223" s="338" t="s">
        <v>7</v>
      </c>
      <c r="B223" s="338" t="s">
        <v>328</v>
      </c>
      <c r="C223" s="338" t="s">
        <v>543</v>
      </c>
      <c r="D223" s="335" t="s">
        <v>465</v>
      </c>
      <c r="E223" s="335" t="s">
        <v>544</v>
      </c>
      <c r="F223" s="338" t="s">
        <v>548</v>
      </c>
      <c r="G223" s="436" t="s">
        <v>561</v>
      </c>
      <c r="H223" s="76">
        <f>L223</f>
        <v>328</v>
      </c>
      <c r="I223" s="109">
        <v>322.7</v>
      </c>
      <c r="J223" s="109">
        <v>5.3</v>
      </c>
      <c r="K223" s="109">
        <v>0</v>
      </c>
      <c r="L223" s="109">
        <f>J223+I223</f>
        <v>328</v>
      </c>
      <c r="M223" s="23">
        <f>Q223</f>
        <v>184.79999999999998</v>
      </c>
      <c r="N223" s="193">
        <v>182.6</v>
      </c>
      <c r="O223" s="295">
        <v>2.2</v>
      </c>
      <c r="P223" s="295">
        <v>0</v>
      </c>
      <c r="Q223" s="193">
        <f>O223+N223</f>
        <v>184.79999999999998</v>
      </c>
      <c r="R223" s="45">
        <v>1</v>
      </c>
      <c r="S223" s="31"/>
      <c r="T223" s="19"/>
      <c r="U223" s="19"/>
      <c r="V223" s="51" t="e">
        <f>(#REF!+#REF!+U223)*100/(#REF!+#REF!+T223)</f>
        <v>#REF!</v>
      </c>
      <c r="W223" s="54"/>
      <c r="X223" s="19"/>
      <c r="Y223" s="19"/>
      <c r="Z223" s="51" t="e">
        <f>(#REF!+#REF!+U223+Y223)*100/(#REF!+#REF!+T223+X223)</f>
        <v>#REF!</v>
      </c>
      <c r="AA223" s="94"/>
      <c r="AB223" s="19"/>
      <c r="AC223" s="94"/>
      <c r="AD223" s="51" t="e">
        <f>(#REF!+#REF!+U223+Y223+AC223)*100/(#REF!+#REF!+T223+X223+AB223)</f>
        <v>#REF!</v>
      </c>
      <c r="AE223" s="54"/>
      <c r="AF223" s="54"/>
      <c r="AG223" s="54"/>
      <c r="AH223" s="51" t="e">
        <f>(#REF!+#REF!+U223+Y223+AC223+AG223)*100/(#REF!+#REF!+T223+X223+AB223+AF223)</f>
        <v>#REF!</v>
      </c>
      <c r="AI223" s="94"/>
      <c r="AJ223" s="19"/>
      <c r="AK223" s="19"/>
      <c r="AL223" s="19" t="e">
        <f>(#REF!+#REF!+U223+Y223+AC223+AG223+AK223)*100/(#REF!+#REF!+T223+X223+AB223+AF223+AJ223)</f>
        <v>#REF!</v>
      </c>
      <c r="AM223" s="104"/>
      <c r="AN223" s="103"/>
      <c r="AO223" s="103"/>
      <c r="AP223" s="19" t="e">
        <f>(#REF!+#REF!+U223+Y223+AC223+AG223+AK223+AO223)*100/(#REF!+#REF!+T223+X223+AB223+AF223+AJ223+AN223)</f>
        <v>#REF!</v>
      </c>
      <c r="AQ223" s="48"/>
      <c r="AR223" s="108"/>
      <c r="AS223" s="108"/>
      <c r="AT223" s="51" t="e">
        <f>(#REF!+#REF!+U223+Y223+AC223+AG223+AK223+AO223+AS223)*100/(#REF!+#REF!+T223+X223+AB223+AF223+AJ223+AN223+AR223)</f>
        <v>#REF!</v>
      </c>
      <c r="AU223" s="110"/>
      <c r="AV223" s="110"/>
      <c r="AW223" s="110"/>
      <c r="AX223" s="51" t="e">
        <f>(#REF!+#REF!+U223+Y223+AC223+AG223+AK223+AO223+AS223+AW223)*100/(#REF!+#REF!+T223+X223+AB223+AF223+AJ223+AN223+AR223+AV223)</f>
        <v>#REF!</v>
      </c>
      <c r="AY223" s="54"/>
      <c r="AZ223" s="54"/>
      <c r="BA223" s="54"/>
      <c r="BB223" s="51" t="e">
        <f>(#REF!+#REF!+U223+Y223+AC223+AG223+AK223+AO223+AS223+AW223+BA223)*100/(#REF!+#REF!+T223+X223+AB223+AF223+AJ223+AN223+AR223+AV223+AZ223)</f>
        <v>#REF!</v>
      </c>
      <c r="BC223" s="127"/>
      <c r="BD223" s="127"/>
      <c r="BE223" s="127"/>
      <c r="BF223" s="51" t="e">
        <f>(#REF!+#REF!+U223+Y223+AC223+AG223+AK223+AO223+AS223+AW223+BA223+BE223)*100/(#REF!+#REF!+T223+X223+AB223+AF223+AJ223+AN223+AR223+AV223+AZ223+BD223)</f>
        <v>#REF!</v>
      </c>
      <c r="BG223" s="16" t="e">
        <f>#REF!+#REF!+T223+X223+AB223+AF223</f>
        <v>#REF!</v>
      </c>
      <c r="BH223" s="16" t="e">
        <f>#REF!+#REF!+U223+Y223+AC223+AG223</f>
        <v>#REF!</v>
      </c>
    </row>
    <row r="224" spans="1:60" ht="35.25" customHeight="1">
      <c r="A224" s="340"/>
      <c r="B224" s="340"/>
      <c r="C224" s="340"/>
      <c r="D224" s="337"/>
      <c r="E224" s="337"/>
      <c r="F224" s="340"/>
      <c r="G224" s="437"/>
      <c r="H224" s="76">
        <f>L224</f>
        <v>114.7</v>
      </c>
      <c r="I224" s="208">
        <v>114.7</v>
      </c>
      <c r="J224" s="109">
        <v>0</v>
      </c>
      <c r="K224" s="109">
        <v>0</v>
      </c>
      <c r="L224" s="208">
        <f>J224+I224</f>
        <v>114.7</v>
      </c>
      <c r="M224" s="23">
        <f>Q224</f>
        <v>0</v>
      </c>
      <c r="N224" s="23">
        <v>0</v>
      </c>
      <c r="O224" s="23">
        <v>0</v>
      </c>
      <c r="P224" s="23">
        <v>0</v>
      </c>
      <c r="Q224" s="193">
        <f>N224</f>
        <v>0</v>
      </c>
      <c r="R224" s="203">
        <v>0</v>
      </c>
      <c r="S224" s="140"/>
      <c r="T224" s="141"/>
      <c r="U224" s="141"/>
      <c r="V224" s="51"/>
      <c r="W224" s="127"/>
      <c r="X224" s="141"/>
      <c r="Y224" s="141"/>
      <c r="Z224" s="51"/>
      <c r="AA224" s="127"/>
      <c r="AB224" s="141"/>
      <c r="AC224" s="127"/>
      <c r="AD224" s="51"/>
      <c r="AE224" s="127"/>
      <c r="AF224" s="127"/>
      <c r="AG224" s="127"/>
      <c r="AH224" s="51"/>
      <c r="AI224" s="127"/>
      <c r="AJ224" s="141"/>
      <c r="AK224" s="141"/>
      <c r="AL224" s="141"/>
      <c r="AM224" s="127"/>
      <c r="AN224" s="141"/>
      <c r="AO224" s="141"/>
      <c r="AP224" s="141"/>
      <c r="AQ224" s="115"/>
      <c r="AR224" s="127"/>
      <c r="AS224" s="127"/>
      <c r="AT224" s="51"/>
      <c r="AU224" s="127"/>
      <c r="AV224" s="127"/>
      <c r="AW224" s="127"/>
      <c r="AX224" s="51"/>
      <c r="AY224" s="127"/>
      <c r="AZ224" s="127"/>
      <c r="BA224" s="127"/>
      <c r="BB224" s="51"/>
      <c r="BC224" s="127"/>
      <c r="BD224" s="127"/>
      <c r="BE224" s="127"/>
      <c r="BF224" s="51"/>
      <c r="BG224" s="16"/>
      <c r="BH224" s="16"/>
    </row>
    <row r="225" spans="1:63" s="240" customFormat="1" ht="27.75" customHeight="1">
      <c r="A225" s="87"/>
      <c r="B225" s="91" t="s">
        <v>344</v>
      </c>
      <c r="C225" s="87"/>
      <c r="D225" s="87"/>
      <c r="E225" s="87"/>
      <c r="F225" s="87"/>
      <c r="G225" s="87"/>
      <c r="H225" s="87">
        <f>SUM(H223:H224)</f>
        <v>442.7</v>
      </c>
      <c r="I225" s="87">
        <f>I223+I224</f>
        <v>437.4</v>
      </c>
      <c r="J225" s="87">
        <f>J223+J224</f>
        <v>5.3</v>
      </c>
      <c r="K225" s="87">
        <f>K223+K224</f>
        <v>0</v>
      </c>
      <c r="L225" s="87">
        <f>L223+L224</f>
        <v>442.7</v>
      </c>
      <c r="M225" s="87">
        <f>SUM(M223)</f>
        <v>184.79999999999998</v>
      </c>
      <c r="N225" s="87">
        <f>SUM(N223)</f>
        <v>182.6</v>
      </c>
      <c r="O225" s="87">
        <f>SUM(O223)</f>
        <v>2.2</v>
      </c>
      <c r="P225" s="87">
        <f>SUM(P223)</f>
        <v>0</v>
      </c>
      <c r="Q225" s="87">
        <f>SUM(Q223)</f>
        <v>184.79999999999998</v>
      </c>
      <c r="R225" s="87"/>
      <c r="S225" s="92"/>
      <c r="T225" s="92">
        <f aca="true" t="shared" si="85" ref="T225:BE225">SUM(T223)</f>
        <v>0</v>
      </c>
      <c r="U225" s="92">
        <f t="shared" si="85"/>
        <v>0</v>
      </c>
      <c r="V225" s="92"/>
      <c r="W225" s="92"/>
      <c r="X225" s="92">
        <f t="shared" si="85"/>
        <v>0</v>
      </c>
      <c r="Y225" s="92">
        <f t="shared" si="85"/>
        <v>0</v>
      </c>
      <c r="Z225" s="92"/>
      <c r="AA225" s="92"/>
      <c r="AB225" s="92">
        <f t="shared" si="85"/>
        <v>0</v>
      </c>
      <c r="AC225" s="92">
        <f t="shared" si="85"/>
        <v>0</v>
      </c>
      <c r="AD225" s="92"/>
      <c r="AE225" s="92"/>
      <c r="AF225" s="92">
        <f t="shared" si="85"/>
        <v>0</v>
      </c>
      <c r="AG225" s="92">
        <f t="shared" si="85"/>
        <v>0</v>
      </c>
      <c r="AH225" s="92"/>
      <c r="AI225" s="92"/>
      <c r="AJ225" s="92">
        <f t="shared" si="85"/>
        <v>0</v>
      </c>
      <c r="AK225" s="92">
        <f t="shared" si="85"/>
        <v>0</v>
      </c>
      <c r="AL225" s="92"/>
      <c r="AM225" s="92"/>
      <c r="AN225" s="92">
        <f t="shared" si="85"/>
        <v>0</v>
      </c>
      <c r="AO225" s="92">
        <f t="shared" si="85"/>
        <v>0</v>
      </c>
      <c r="AP225" s="92"/>
      <c r="AQ225" s="92"/>
      <c r="AR225" s="92">
        <f t="shared" si="85"/>
        <v>0</v>
      </c>
      <c r="AS225" s="92">
        <f t="shared" si="85"/>
        <v>0</v>
      </c>
      <c r="AT225" s="92"/>
      <c r="AU225" s="92"/>
      <c r="AV225" s="92">
        <f t="shared" si="85"/>
        <v>0</v>
      </c>
      <c r="AW225" s="92">
        <f t="shared" si="85"/>
        <v>0</v>
      </c>
      <c r="AX225" s="92"/>
      <c r="AY225" s="92"/>
      <c r="AZ225" s="92">
        <f t="shared" si="85"/>
        <v>0</v>
      </c>
      <c r="BA225" s="92">
        <f t="shared" si="85"/>
        <v>0</v>
      </c>
      <c r="BB225" s="92"/>
      <c r="BC225" s="92"/>
      <c r="BD225" s="92">
        <f t="shared" si="85"/>
        <v>0</v>
      </c>
      <c r="BE225" s="92">
        <f t="shared" si="85"/>
        <v>0</v>
      </c>
      <c r="BF225" s="92"/>
      <c r="BG225" s="90" t="e">
        <f>#REF!+#REF!+T225+X225+AB225+AF225</f>
        <v>#REF!</v>
      </c>
      <c r="BH225" s="90" t="e">
        <f>#REF!+#REF!+U225+Y225+AC225+AG225</f>
        <v>#REF!</v>
      </c>
      <c r="BI225" s="299"/>
      <c r="BK225" s="266"/>
    </row>
    <row r="226" spans="1:60" ht="37.5" customHeight="1">
      <c r="A226" s="8" t="s">
        <v>11</v>
      </c>
      <c r="B226" s="66" t="s">
        <v>335</v>
      </c>
      <c r="C226" s="212" t="s">
        <v>163</v>
      </c>
      <c r="D226" s="187" t="s">
        <v>204</v>
      </c>
      <c r="E226" s="187" t="s">
        <v>505</v>
      </c>
      <c r="F226" s="33" t="s">
        <v>616</v>
      </c>
      <c r="G226" s="13">
        <v>200</v>
      </c>
      <c r="H226" s="79">
        <f>L226</f>
        <v>12173.1</v>
      </c>
      <c r="I226" s="63">
        <v>11989.1</v>
      </c>
      <c r="J226" s="63">
        <v>184</v>
      </c>
      <c r="K226" s="63">
        <v>0</v>
      </c>
      <c r="L226" s="63">
        <f>J226+I226</f>
        <v>12173.1</v>
      </c>
      <c r="M226" s="23">
        <f>Q226</f>
        <v>7084.5</v>
      </c>
      <c r="N226" s="193">
        <v>6974.1</v>
      </c>
      <c r="O226" s="328">
        <v>110.4</v>
      </c>
      <c r="P226" s="328">
        <v>0</v>
      </c>
      <c r="Q226" s="193">
        <f>O226+N226</f>
        <v>7084.5</v>
      </c>
      <c r="R226" s="45">
        <v>347</v>
      </c>
      <c r="S226" s="31"/>
      <c r="T226" s="19"/>
      <c r="U226" s="19"/>
      <c r="V226" s="51" t="e">
        <f>(#REF!+#REF!+U226)*100/(#REF!+#REF!+T226)</f>
        <v>#REF!</v>
      </c>
      <c r="W226" s="54"/>
      <c r="X226" s="19"/>
      <c r="Y226" s="19"/>
      <c r="Z226" s="51" t="e">
        <f>(#REF!+#REF!+U226+Y226)*100/(#REF!+#REF!+T226+X226)</f>
        <v>#REF!</v>
      </c>
      <c r="AA226" s="94"/>
      <c r="AB226" s="19"/>
      <c r="AC226" s="94"/>
      <c r="AD226" s="51" t="e">
        <f>(#REF!+#REF!+U226+Y226+AC226)*100/(#REF!+#REF!+T226+X226+AB226)</f>
        <v>#REF!</v>
      </c>
      <c r="AE226" s="94"/>
      <c r="AF226" s="94"/>
      <c r="AG226" s="94"/>
      <c r="AH226" s="51" t="e">
        <f>(#REF!+#REF!+U226+Y226+AC226+AG226)*100/(#REF!+#REF!+T226+X226+AB226+AF226)</f>
        <v>#REF!</v>
      </c>
      <c r="AI226" s="94"/>
      <c r="AJ226" s="19"/>
      <c r="AK226" s="19"/>
      <c r="AL226" s="19" t="e">
        <f>(#REF!+#REF!+U226+Y226+AC226+AG226+AK226)*100/(#REF!+#REF!+T226+X226+AB226+AF226+AJ226)</f>
        <v>#REF!</v>
      </c>
      <c r="AM226" s="104"/>
      <c r="AN226" s="103"/>
      <c r="AO226" s="103"/>
      <c r="AP226" s="19" t="e">
        <f>(#REF!+#REF!+U226+Y226+AC226+AG226+AK226+AO226)*100/(#REF!+#REF!+T226+X226+AB226+AF226+AJ226+AN226)</f>
        <v>#REF!</v>
      </c>
      <c r="AQ226" s="48"/>
      <c r="AR226" s="108"/>
      <c r="AS226" s="108"/>
      <c r="AT226" s="51" t="e">
        <f>(#REF!+#REF!+U226+Y226+AC226+AG226+AK226+AO226+AS226)*100/(#REF!+#REF!+T226+X226+AB226+AF226+AJ226+AN226+AR226)</f>
        <v>#REF!</v>
      </c>
      <c r="AU226" s="110"/>
      <c r="AV226" s="110"/>
      <c r="AW226" s="110"/>
      <c r="AX226" s="51" t="e">
        <f>(#REF!+#REF!+U226+Y226+AC226+AG226+AK226+AO226+AS226+AW226)*100/(#REF!+#REF!+T226+X226+AB226+AF226+AJ226+AN226+AR226+AV226)</f>
        <v>#REF!</v>
      </c>
      <c r="AY226" s="110"/>
      <c r="AZ226" s="110"/>
      <c r="BA226" s="110"/>
      <c r="BB226" s="51" t="e">
        <f>(#REF!+#REF!+U226+Y226+AC226+AG226+AK226+AO226+AS226+AW226+BA226)*100/(#REF!+#REF!+T226+X226+AB226+AF226+AJ226+AN226+AR226+AV226+AZ226)</f>
        <v>#REF!</v>
      </c>
      <c r="BC226" s="127"/>
      <c r="BD226" s="127"/>
      <c r="BE226" s="127"/>
      <c r="BF226" s="51" t="e">
        <f>(#REF!+#REF!+U226+Y226+AC226+AG226+AK226+AO226+AS226+AW226+BA226+BE226)*100/(#REF!+#REF!+T226+X226+AB226+AF226+AJ226+AN226+AR226+AV226+AZ226+BD226)</f>
        <v>#REF!</v>
      </c>
      <c r="BG226" s="16" t="e">
        <f>#REF!+#REF!+T226+X226+AB226+AF226</f>
        <v>#REF!</v>
      </c>
      <c r="BH226" s="16" t="e">
        <f>#REF!+#REF!+U226+Y226+AC226+AG226</f>
        <v>#REF!</v>
      </c>
    </row>
    <row r="227" spans="1:63" s="240" customFormat="1" ht="30.75" customHeight="1">
      <c r="A227" s="87"/>
      <c r="B227" s="243" t="s">
        <v>344</v>
      </c>
      <c r="C227" s="87"/>
      <c r="D227" s="87"/>
      <c r="E227" s="87"/>
      <c r="F227" s="87"/>
      <c r="G227" s="87"/>
      <c r="H227" s="244">
        <f>SUM(H226)</f>
        <v>12173.1</v>
      </c>
      <c r="I227" s="244">
        <f aca="true" t="shared" si="86" ref="I227:Q227">SUM(I226)</f>
        <v>11989.1</v>
      </c>
      <c r="J227" s="244">
        <f t="shared" si="86"/>
        <v>184</v>
      </c>
      <c r="K227" s="244">
        <f t="shared" si="86"/>
        <v>0</v>
      </c>
      <c r="L227" s="244">
        <f t="shared" si="86"/>
        <v>12173.1</v>
      </c>
      <c r="M227" s="244">
        <f t="shared" si="86"/>
        <v>7084.5</v>
      </c>
      <c r="N227" s="244">
        <f t="shared" si="86"/>
        <v>6974.1</v>
      </c>
      <c r="O227" s="244">
        <f t="shared" si="86"/>
        <v>110.4</v>
      </c>
      <c r="P227" s="244">
        <f t="shared" si="86"/>
        <v>0</v>
      </c>
      <c r="Q227" s="244">
        <f t="shared" si="86"/>
        <v>7084.5</v>
      </c>
      <c r="R227" s="244"/>
      <c r="S227" s="92"/>
      <c r="T227" s="92">
        <f aca="true" t="shared" si="87" ref="T227:BE227">SUM(T226)</f>
        <v>0</v>
      </c>
      <c r="U227" s="92">
        <f t="shared" si="87"/>
        <v>0</v>
      </c>
      <c r="V227" s="92"/>
      <c r="W227" s="92"/>
      <c r="X227" s="92">
        <f t="shared" si="87"/>
        <v>0</v>
      </c>
      <c r="Y227" s="92">
        <f t="shared" si="87"/>
        <v>0</v>
      </c>
      <c r="Z227" s="92"/>
      <c r="AA227" s="92"/>
      <c r="AB227" s="92">
        <f t="shared" si="87"/>
        <v>0</v>
      </c>
      <c r="AC227" s="92">
        <f t="shared" si="87"/>
        <v>0</v>
      </c>
      <c r="AD227" s="92"/>
      <c r="AE227" s="92"/>
      <c r="AF227" s="92">
        <f t="shared" si="87"/>
        <v>0</v>
      </c>
      <c r="AG227" s="92">
        <f t="shared" si="87"/>
        <v>0</v>
      </c>
      <c r="AH227" s="92"/>
      <c r="AI227" s="92"/>
      <c r="AJ227" s="92">
        <f t="shared" si="87"/>
        <v>0</v>
      </c>
      <c r="AK227" s="92">
        <f t="shared" si="87"/>
        <v>0</v>
      </c>
      <c r="AL227" s="92"/>
      <c r="AM227" s="92"/>
      <c r="AN227" s="92">
        <f t="shared" si="87"/>
        <v>0</v>
      </c>
      <c r="AO227" s="92">
        <f t="shared" si="87"/>
        <v>0</v>
      </c>
      <c r="AP227" s="92"/>
      <c r="AQ227" s="92"/>
      <c r="AR227" s="92">
        <f t="shared" si="87"/>
        <v>0</v>
      </c>
      <c r="AS227" s="92">
        <f t="shared" si="87"/>
        <v>0</v>
      </c>
      <c r="AT227" s="92"/>
      <c r="AU227" s="92"/>
      <c r="AV227" s="92">
        <f t="shared" si="87"/>
        <v>0</v>
      </c>
      <c r="AW227" s="92">
        <f t="shared" si="87"/>
        <v>0</v>
      </c>
      <c r="AX227" s="92"/>
      <c r="AY227" s="92"/>
      <c r="AZ227" s="92">
        <f t="shared" si="87"/>
        <v>0</v>
      </c>
      <c r="BA227" s="92">
        <f t="shared" si="87"/>
        <v>0</v>
      </c>
      <c r="BB227" s="92"/>
      <c r="BC227" s="92"/>
      <c r="BD227" s="92">
        <f t="shared" si="87"/>
        <v>0</v>
      </c>
      <c r="BE227" s="92">
        <f t="shared" si="87"/>
        <v>0</v>
      </c>
      <c r="BF227" s="92"/>
      <c r="BG227" s="90" t="e">
        <f>#REF!+#REF!+T227+X227+AB227+AF227</f>
        <v>#REF!</v>
      </c>
      <c r="BH227" s="90" t="e">
        <f>#REF!+#REF!+U227+Y227+AC227+AG227</f>
        <v>#REF!</v>
      </c>
      <c r="BI227" s="299"/>
      <c r="BK227" s="266"/>
    </row>
    <row r="228" spans="1:60" ht="27" customHeight="1">
      <c r="A228" s="8" t="s">
        <v>13</v>
      </c>
      <c r="B228" s="338" t="s">
        <v>329</v>
      </c>
      <c r="C228" s="8" t="s">
        <v>646</v>
      </c>
      <c r="D228" s="335" t="s">
        <v>330</v>
      </c>
      <c r="E228" s="335" t="s">
        <v>509</v>
      </c>
      <c r="F228" s="95"/>
      <c r="G228" s="13"/>
      <c r="H228" s="79"/>
      <c r="I228" s="109"/>
      <c r="J228" s="109"/>
      <c r="K228" s="109"/>
      <c r="L228" s="109"/>
      <c r="M228" s="23"/>
      <c r="N228" s="23"/>
      <c r="O228" s="23"/>
      <c r="P228" s="23"/>
      <c r="Q228" s="193"/>
      <c r="R228" s="196"/>
      <c r="S228" s="31"/>
      <c r="T228" s="19"/>
      <c r="U228" s="19"/>
      <c r="V228" s="51" t="e">
        <f>(#REF!+#REF!+U228)*100/(#REF!+#REF!+T228)</f>
        <v>#REF!</v>
      </c>
      <c r="W228" s="54"/>
      <c r="X228" s="19"/>
      <c r="Y228" s="19"/>
      <c r="Z228" s="51" t="e">
        <f>(#REF!+#REF!+U228+Y228)*100/(#REF!+#REF!+T228+X228)</f>
        <v>#REF!</v>
      </c>
      <c r="AA228" s="54"/>
      <c r="AB228" s="19"/>
      <c r="AC228" s="19"/>
      <c r="AD228" s="51" t="e">
        <f>(#REF!+#REF!+U228+Y228+AC228)*100/(#REF!+#REF!+T228+X228+AB228)</f>
        <v>#REF!</v>
      </c>
      <c r="AE228" s="94"/>
      <c r="AF228" s="94"/>
      <c r="AG228" s="94"/>
      <c r="AH228" s="51" t="e">
        <f>(#REF!+#REF!+U228+Y228+AC228+AG228)*100/(#REF!+#REF!+T228+X228+AB228+AF228)</f>
        <v>#REF!</v>
      </c>
      <c r="AI228" s="102"/>
      <c r="AJ228" s="101"/>
      <c r="AK228" s="101"/>
      <c r="AL228" s="19" t="e">
        <f>(#REF!+#REF!+U228+Y228+AC228+AG228+AK228)*100/(#REF!+#REF!+T228+X228+AB228+AF228+AJ228)</f>
        <v>#REF!</v>
      </c>
      <c r="AM228" s="104"/>
      <c r="AN228" s="103"/>
      <c r="AO228" s="103"/>
      <c r="AP228" s="19" t="e">
        <f>(#REF!+#REF!+U228+Y228+AC228+AG228+AK228+AO228)*100/(#REF!+#REF!+T228+X228+AB228+AF228+AJ228+AN228)</f>
        <v>#REF!</v>
      </c>
      <c r="AQ228" s="110"/>
      <c r="AR228" s="110"/>
      <c r="AS228" s="110"/>
      <c r="AT228" s="51" t="e">
        <f>(#REF!+#REF!+U228+Y228+AC228+AG228+AK228+AO228+AS228)*100/(#REF!+#REF!+T228+X228+AB228+AF228+AJ228+AN228+AR228)</f>
        <v>#REF!</v>
      </c>
      <c r="AU228" s="115"/>
      <c r="AV228" s="115"/>
      <c r="AW228" s="115"/>
      <c r="AX228" s="51" t="e">
        <f>(#REF!+#REF!+U228+Y228+AC228+AG228+AK228+AO228+AS228+AW228)*100/(#REF!+#REF!+T228+X228+AB228+AF228+AJ228+AN228+AR228+AV228)</f>
        <v>#REF!</v>
      </c>
      <c r="AY228" s="115"/>
      <c r="AZ228" s="115"/>
      <c r="BA228" s="115"/>
      <c r="BB228" s="51" t="e">
        <f>(#REF!+#REF!+U228+Y228+AC228+AG228+AK228+AO228+AS228+AW228+BA228)*100/(#REF!+#REF!+T228+X228+AB228+AF228+AJ228+AN228+AR228+AV228+AZ228)</f>
        <v>#REF!</v>
      </c>
      <c r="BC228" s="115"/>
      <c r="BD228" s="115"/>
      <c r="BE228" s="115"/>
      <c r="BF228" s="51" t="e">
        <f>(#REF!+#REF!+U228+Y228+AC228+AG228+AK228+AO228+AS228+AW228+BA228+BE228)*100/(#REF!+#REF!+T228+X228+AB228+AF228+AJ228+AN228+AR228+AV228+AZ228+BD228)</f>
        <v>#REF!</v>
      </c>
      <c r="BG228" s="16" t="e">
        <f>#REF!+#REF!+T228+X228+AB228+AF228</f>
        <v>#REF!</v>
      </c>
      <c r="BH228" s="16" t="e">
        <f>#REF!+#REF!+U228+Y228+AC228+AG228</f>
        <v>#REF!</v>
      </c>
    </row>
    <row r="229" spans="1:60" ht="36">
      <c r="A229" s="217"/>
      <c r="B229" s="339"/>
      <c r="C229" s="217" t="s">
        <v>630</v>
      </c>
      <c r="D229" s="336"/>
      <c r="E229" s="336"/>
      <c r="F229" s="217"/>
      <c r="G229" s="223"/>
      <c r="H229" s="79">
        <f>L229</f>
        <v>85.2</v>
      </c>
      <c r="I229" s="109">
        <v>0</v>
      </c>
      <c r="J229" s="109">
        <v>85.2</v>
      </c>
      <c r="K229" s="109">
        <v>0</v>
      </c>
      <c r="L229" s="109">
        <f>I229+J229+K229</f>
        <v>85.2</v>
      </c>
      <c r="M229" s="23">
        <f>Q229</f>
        <v>72.2</v>
      </c>
      <c r="N229" s="23">
        <v>0</v>
      </c>
      <c r="O229" s="23">
        <v>72.2</v>
      </c>
      <c r="P229" s="23">
        <v>0</v>
      </c>
      <c r="Q229" s="193">
        <f>N229+O229+P229</f>
        <v>72.2</v>
      </c>
      <c r="R229" s="218"/>
      <c r="S229" s="140"/>
      <c r="T229" s="141"/>
      <c r="U229" s="141"/>
      <c r="V229" s="51"/>
      <c r="W229" s="127"/>
      <c r="X229" s="141"/>
      <c r="Y229" s="141"/>
      <c r="Z229" s="51"/>
      <c r="AA229" s="127"/>
      <c r="AB229" s="141"/>
      <c r="AC229" s="141"/>
      <c r="AD229" s="51"/>
      <c r="AE229" s="127"/>
      <c r="AF229" s="127"/>
      <c r="AG229" s="127"/>
      <c r="AH229" s="51"/>
      <c r="AI229" s="127"/>
      <c r="AJ229" s="141"/>
      <c r="AK229" s="141"/>
      <c r="AL229" s="141"/>
      <c r="AM229" s="127"/>
      <c r="AN229" s="141"/>
      <c r="AO229" s="141"/>
      <c r="AP229" s="141"/>
      <c r="AQ229" s="127"/>
      <c r="AR229" s="127"/>
      <c r="AS229" s="127"/>
      <c r="AT229" s="51"/>
      <c r="AU229" s="115"/>
      <c r="AV229" s="115"/>
      <c r="AW229" s="115"/>
      <c r="AX229" s="51"/>
      <c r="AY229" s="115"/>
      <c r="AZ229" s="115"/>
      <c r="BA229" s="115"/>
      <c r="BB229" s="51"/>
      <c r="BC229" s="115"/>
      <c r="BD229" s="115"/>
      <c r="BE229" s="115"/>
      <c r="BF229" s="51"/>
      <c r="BG229" s="16"/>
      <c r="BH229" s="16"/>
    </row>
    <row r="230" spans="1:60" ht="24">
      <c r="A230" s="217"/>
      <c r="B230" s="339"/>
      <c r="C230" s="70" t="s">
        <v>631</v>
      </c>
      <c r="D230" s="336"/>
      <c r="E230" s="336"/>
      <c r="F230" s="217" t="s">
        <v>640</v>
      </c>
      <c r="G230" s="223">
        <v>250</v>
      </c>
      <c r="H230" s="79">
        <f aca="true" t="shared" si="88" ref="H230:H239">L230</f>
        <v>8375.7</v>
      </c>
      <c r="I230" s="109">
        <v>415.1</v>
      </c>
      <c r="J230" s="109">
        <v>7.5</v>
      </c>
      <c r="K230" s="109">
        <v>7953.1</v>
      </c>
      <c r="L230" s="109">
        <f aca="true" t="shared" si="89" ref="L230:L239">I230+J230+K230</f>
        <v>8375.7</v>
      </c>
      <c r="M230" s="23">
        <f>Q230</f>
        <v>1150.3</v>
      </c>
      <c r="N230" s="23">
        <v>413.3</v>
      </c>
      <c r="O230" s="23">
        <v>4.7</v>
      </c>
      <c r="P230" s="23">
        <v>732.3</v>
      </c>
      <c r="Q230" s="193">
        <f>N230+O230+P230</f>
        <v>1150.3</v>
      </c>
      <c r="R230" s="218">
        <v>97</v>
      </c>
      <c r="S230" s="140"/>
      <c r="T230" s="141"/>
      <c r="U230" s="141"/>
      <c r="V230" s="51"/>
      <c r="W230" s="127"/>
      <c r="X230" s="141"/>
      <c r="Y230" s="141"/>
      <c r="Z230" s="51"/>
      <c r="AA230" s="127"/>
      <c r="AB230" s="141"/>
      <c r="AC230" s="141"/>
      <c r="AD230" s="51"/>
      <c r="AE230" s="127"/>
      <c r="AF230" s="127"/>
      <c r="AG230" s="127"/>
      <c r="AH230" s="51"/>
      <c r="AI230" s="127"/>
      <c r="AJ230" s="141"/>
      <c r="AK230" s="141"/>
      <c r="AL230" s="141"/>
      <c r="AM230" s="127"/>
      <c r="AN230" s="141"/>
      <c r="AO230" s="141"/>
      <c r="AP230" s="141"/>
      <c r="AQ230" s="127"/>
      <c r="AR230" s="127"/>
      <c r="AS230" s="127"/>
      <c r="AT230" s="51"/>
      <c r="AU230" s="115"/>
      <c r="AV230" s="115"/>
      <c r="AW230" s="115"/>
      <c r="AX230" s="51"/>
      <c r="AY230" s="115"/>
      <c r="AZ230" s="115"/>
      <c r="BA230" s="115"/>
      <c r="BB230" s="51"/>
      <c r="BC230" s="115"/>
      <c r="BD230" s="115"/>
      <c r="BE230" s="115"/>
      <c r="BF230" s="51"/>
      <c r="BG230" s="16"/>
      <c r="BH230" s="16"/>
    </row>
    <row r="231" spans="1:60" ht="192">
      <c r="A231" s="217"/>
      <c r="B231" s="339"/>
      <c r="C231" s="70" t="s">
        <v>632</v>
      </c>
      <c r="D231" s="336"/>
      <c r="E231" s="336"/>
      <c r="F231" s="217" t="s">
        <v>641</v>
      </c>
      <c r="G231" s="223">
        <v>44</v>
      </c>
      <c r="H231" s="79">
        <f t="shared" si="88"/>
        <v>1229.9</v>
      </c>
      <c r="I231" s="109">
        <v>21.5</v>
      </c>
      <c r="J231" s="109">
        <v>0.7</v>
      </c>
      <c r="K231" s="109">
        <v>1207.7</v>
      </c>
      <c r="L231" s="109">
        <f t="shared" si="89"/>
        <v>1229.9</v>
      </c>
      <c r="M231" s="23">
        <f>Q231</f>
        <v>22</v>
      </c>
      <c r="N231" s="23">
        <v>21.5</v>
      </c>
      <c r="O231" s="23">
        <v>0.5</v>
      </c>
      <c r="P231" s="23">
        <v>0</v>
      </c>
      <c r="Q231" s="193">
        <f aca="true" t="shared" si="90" ref="Q231:Q239">N231+O231+P231</f>
        <v>22</v>
      </c>
      <c r="R231" s="218">
        <v>6</v>
      </c>
      <c r="S231" s="140"/>
      <c r="T231" s="141"/>
      <c r="U231" s="141"/>
      <c r="V231" s="51"/>
      <c r="W231" s="127"/>
      <c r="X231" s="141"/>
      <c r="Y231" s="141"/>
      <c r="Z231" s="51"/>
      <c r="AA231" s="127"/>
      <c r="AB231" s="141"/>
      <c r="AC231" s="141"/>
      <c r="AD231" s="51"/>
      <c r="AE231" s="127"/>
      <c r="AF231" s="127"/>
      <c r="AG231" s="127"/>
      <c r="AH231" s="51"/>
      <c r="AI231" s="127"/>
      <c r="AJ231" s="141"/>
      <c r="AK231" s="141"/>
      <c r="AL231" s="141"/>
      <c r="AM231" s="127"/>
      <c r="AN231" s="141"/>
      <c r="AO231" s="141"/>
      <c r="AP231" s="141"/>
      <c r="AQ231" s="127"/>
      <c r="AR231" s="127"/>
      <c r="AS231" s="127"/>
      <c r="AT231" s="51"/>
      <c r="AU231" s="115"/>
      <c r="AV231" s="115"/>
      <c r="AW231" s="115"/>
      <c r="AX231" s="51"/>
      <c r="AY231" s="115"/>
      <c r="AZ231" s="115"/>
      <c r="BA231" s="115"/>
      <c r="BB231" s="51"/>
      <c r="BC231" s="115"/>
      <c r="BD231" s="115"/>
      <c r="BE231" s="115"/>
      <c r="BF231" s="51"/>
      <c r="BG231" s="16"/>
      <c r="BH231" s="16"/>
    </row>
    <row r="232" spans="1:60" ht="72">
      <c r="A232" s="217"/>
      <c r="B232" s="339"/>
      <c r="C232" s="70" t="s">
        <v>633</v>
      </c>
      <c r="D232" s="336"/>
      <c r="E232" s="336"/>
      <c r="F232" s="217" t="s">
        <v>640</v>
      </c>
      <c r="G232" s="223">
        <v>10</v>
      </c>
      <c r="H232" s="79">
        <f t="shared" si="88"/>
        <v>309.7</v>
      </c>
      <c r="I232" s="109">
        <v>0</v>
      </c>
      <c r="J232" s="109">
        <v>0</v>
      </c>
      <c r="K232" s="109">
        <v>309.7</v>
      </c>
      <c r="L232" s="109">
        <f t="shared" si="89"/>
        <v>309.7</v>
      </c>
      <c r="M232" s="23">
        <f aca="true" t="shared" si="91" ref="M232:M239">Q232</f>
        <v>0</v>
      </c>
      <c r="N232" s="23">
        <v>0</v>
      </c>
      <c r="O232" s="23">
        <v>0</v>
      </c>
      <c r="P232" s="23">
        <v>0</v>
      </c>
      <c r="Q232" s="193">
        <f t="shared" si="90"/>
        <v>0</v>
      </c>
      <c r="R232" s="218">
        <v>0</v>
      </c>
      <c r="S232" s="140"/>
      <c r="T232" s="141"/>
      <c r="U232" s="141"/>
      <c r="V232" s="51"/>
      <c r="W232" s="127"/>
      <c r="X232" s="141"/>
      <c r="Y232" s="141"/>
      <c r="Z232" s="51"/>
      <c r="AA232" s="127"/>
      <c r="AB232" s="141"/>
      <c r="AC232" s="141"/>
      <c r="AD232" s="51"/>
      <c r="AE232" s="127"/>
      <c r="AF232" s="127"/>
      <c r="AG232" s="127"/>
      <c r="AH232" s="51"/>
      <c r="AI232" s="127"/>
      <c r="AJ232" s="141"/>
      <c r="AK232" s="141"/>
      <c r="AL232" s="141"/>
      <c r="AM232" s="127"/>
      <c r="AN232" s="141"/>
      <c r="AO232" s="141"/>
      <c r="AP232" s="141"/>
      <c r="AQ232" s="127"/>
      <c r="AR232" s="127"/>
      <c r="AS232" s="127"/>
      <c r="AT232" s="51"/>
      <c r="AU232" s="115"/>
      <c r="AV232" s="115"/>
      <c r="AW232" s="115"/>
      <c r="AX232" s="51"/>
      <c r="AY232" s="115"/>
      <c r="AZ232" s="115"/>
      <c r="BA232" s="115"/>
      <c r="BB232" s="51"/>
      <c r="BC232" s="115"/>
      <c r="BD232" s="115"/>
      <c r="BE232" s="115"/>
      <c r="BF232" s="51"/>
      <c r="BG232" s="16"/>
      <c r="BH232" s="16"/>
    </row>
    <row r="233" spans="1:60" ht="48">
      <c r="A233" s="217"/>
      <c r="B233" s="339"/>
      <c r="C233" s="70" t="s">
        <v>634</v>
      </c>
      <c r="D233" s="336"/>
      <c r="E233" s="336"/>
      <c r="F233" s="217" t="s">
        <v>642</v>
      </c>
      <c r="G233" s="223">
        <v>1000</v>
      </c>
      <c r="H233" s="79">
        <f t="shared" si="88"/>
        <v>31779.800000000003</v>
      </c>
      <c r="I233" s="109">
        <v>293.4</v>
      </c>
      <c r="J233" s="109">
        <v>27</v>
      </c>
      <c r="K233" s="109">
        <v>31459.4</v>
      </c>
      <c r="L233" s="109">
        <f t="shared" si="89"/>
        <v>31779.800000000003</v>
      </c>
      <c r="M233" s="23">
        <f t="shared" si="91"/>
        <v>26075.3</v>
      </c>
      <c r="N233" s="23">
        <v>293.4</v>
      </c>
      <c r="O233" s="23">
        <v>21.8</v>
      </c>
      <c r="P233" s="23">
        <v>25760.1</v>
      </c>
      <c r="Q233" s="193">
        <f t="shared" si="90"/>
        <v>26075.3</v>
      </c>
      <c r="R233" s="218">
        <v>756</v>
      </c>
      <c r="S233" s="140"/>
      <c r="T233" s="141"/>
      <c r="U233" s="141"/>
      <c r="V233" s="51"/>
      <c r="W233" s="127"/>
      <c r="X233" s="141"/>
      <c r="Y233" s="141"/>
      <c r="Z233" s="51"/>
      <c r="AA233" s="127"/>
      <c r="AB233" s="141"/>
      <c r="AC233" s="141"/>
      <c r="AD233" s="51"/>
      <c r="AE233" s="127"/>
      <c r="AF233" s="127"/>
      <c r="AG233" s="127"/>
      <c r="AH233" s="51"/>
      <c r="AI233" s="127"/>
      <c r="AJ233" s="141"/>
      <c r="AK233" s="141"/>
      <c r="AL233" s="141"/>
      <c r="AM233" s="127"/>
      <c r="AN233" s="141"/>
      <c r="AO233" s="141"/>
      <c r="AP233" s="141"/>
      <c r="AQ233" s="127"/>
      <c r="AR233" s="127"/>
      <c r="AS233" s="127"/>
      <c r="AT233" s="51"/>
      <c r="AU233" s="115"/>
      <c r="AV233" s="115"/>
      <c r="AW233" s="115"/>
      <c r="AX233" s="51"/>
      <c r="AY233" s="115"/>
      <c r="AZ233" s="115"/>
      <c r="BA233" s="115"/>
      <c r="BB233" s="51"/>
      <c r="BC233" s="115"/>
      <c r="BD233" s="115"/>
      <c r="BE233" s="115"/>
      <c r="BF233" s="51"/>
      <c r="BG233" s="16"/>
      <c r="BH233" s="16"/>
    </row>
    <row r="234" spans="1:60" ht="24">
      <c r="A234" s="217"/>
      <c r="B234" s="339"/>
      <c r="C234" s="217" t="s">
        <v>635</v>
      </c>
      <c r="D234" s="336"/>
      <c r="E234" s="336"/>
      <c r="F234" s="217"/>
      <c r="G234" s="223"/>
      <c r="H234" s="79">
        <f t="shared" si="88"/>
        <v>36.8</v>
      </c>
      <c r="I234" s="109">
        <v>0</v>
      </c>
      <c r="J234" s="109">
        <v>36.8</v>
      </c>
      <c r="K234" s="109">
        <v>0</v>
      </c>
      <c r="L234" s="109">
        <f t="shared" si="89"/>
        <v>36.8</v>
      </c>
      <c r="M234" s="23">
        <f t="shared" si="91"/>
        <v>0</v>
      </c>
      <c r="N234" s="23">
        <v>0</v>
      </c>
      <c r="O234" s="23">
        <v>0</v>
      </c>
      <c r="P234" s="23">
        <v>0</v>
      </c>
      <c r="Q234" s="193">
        <f t="shared" si="90"/>
        <v>0</v>
      </c>
      <c r="R234" s="218">
        <v>0</v>
      </c>
      <c r="S234" s="140"/>
      <c r="T234" s="141"/>
      <c r="U234" s="141"/>
      <c r="V234" s="51"/>
      <c r="W234" s="127"/>
      <c r="X234" s="141"/>
      <c r="Y234" s="141"/>
      <c r="Z234" s="51"/>
      <c r="AA234" s="127"/>
      <c r="AB234" s="141"/>
      <c r="AC234" s="141"/>
      <c r="AD234" s="51"/>
      <c r="AE234" s="127"/>
      <c r="AF234" s="127"/>
      <c r="AG234" s="127"/>
      <c r="AH234" s="51"/>
      <c r="AI234" s="127"/>
      <c r="AJ234" s="141"/>
      <c r="AK234" s="141"/>
      <c r="AL234" s="141"/>
      <c r="AM234" s="127"/>
      <c r="AN234" s="141"/>
      <c r="AO234" s="141"/>
      <c r="AP234" s="141"/>
      <c r="AQ234" s="127"/>
      <c r="AR234" s="127"/>
      <c r="AS234" s="127"/>
      <c r="AT234" s="51"/>
      <c r="AU234" s="115"/>
      <c r="AV234" s="115"/>
      <c r="AW234" s="115"/>
      <c r="AX234" s="51"/>
      <c r="AY234" s="115"/>
      <c r="AZ234" s="115"/>
      <c r="BA234" s="115"/>
      <c r="BB234" s="51"/>
      <c r="BC234" s="115"/>
      <c r="BD234" s="115"/>
      <c r="BE234" s="115"/>
      <c r="BF234" s="51"/>
      <c r="BG234" s="16"/>
      <c r="BH234" s="16"/>
    </row>
    <row r="235" spans="1:60" ht="48">
      <c r="A235" s="217"/>
      <c r="B235" s="339"/>
      <c r="C235" s="217" t="s">
        <v>636</v>
      </c>
      <c r="D235" s="336"/>
      <c r="E235" s="336"/>
      <c r="F235" s="217" t="s">
        <v>643</v>
      </c>
      <c r="G235" s="223">
        <v>20</v>
      </c>
      <c r="H235" s="79">
        <f t="shared" si="88"/>
        <v>2195.6000000000004</v>
      </c>
      <c r="I235" s="109">
        <v>2188.8</v>
      </c>
      <c r="J235" s="109">
        <v>6.8</v>
      </c>
      <c r="K235" s="109">
        <v>0</v>
      </c>
      <c r="L235" s="109">
        <f t="shared" si="89"/>
        <v>2195.6000000000004</v>
      </c>
      <c r="M235" s="23">
        <f t="shared" si="91"/>
        <v>1286.8</v>
      </c>
      <c r="N235" s="23">
        <v>1282.5</v>
      </c>
      <c r="O235" s="23">
        <v>4.3</v>
      </c>
      <c r="P235" s="23">
        <v>0</v>
      </c>
      <c r="Q235" s="193">
        <f t="shared" si="90"/>
        <v>1286.8</v>
      </c>
      <c r="R235" s="218">
        <v>12</v>
      </c>
      <c r="S235" s="140"/>
      <c r="T235" s="141"/>
      <c r="U235" s="141"/>
      <c r="V235" s="51"/>
      <c r="W235" s="127"/>
      <c r="X235" s="141"/>
      <c r="Y235" s="141"/>
      <c r="Z235" s="51"/>
      <c r="AA235" s="127"/>
      <c r="AB235" s="141"/>
      <c r="AC235" s="141"/>
      <c r="AD235" s="51"/>
      <c r="AE235" s="127"/>
      <c r="AF235" s="127"/>
      <c r="AG235" s="127"/>
      <c r="AH235" s="51"/>
      <c r="AI235" s="127"/>
      <c r="AJ235" s="141"/>
      <c r="AK235" s="141"/>
      <c r="AL235" s="141"/>
      <c r="AM235" s="127"/>
      <c r="AN235" s="141"/>
      <c r="AO235" s="141"/>
      <c r="AP235" s="141"/>
      <c r="AQ235" s="127"/>
      <c r="AR235" s="127"/>
      <c r="AS235" s="127"/>
      <c r="AT235" s="51"/>
      <c r="AU235" s="115"/>
      <c r="AV235" s="115"/>
      <c r="AW235" s="115"/>
      <c r="AX235" s="51"/>
      <c r="AY235" s="115"/>
      <c r="AZ235" s="115"/>
      <c r="BA235" s="115"/>
      <c r="BB235" s="51"/>
      <c r="BC235" s="115"/>
      <c r="BD235" s="115"/>
      <c r="BE235" s="115"/>
      <c r="BF235" s="51"/>
      <c r="BG235" s="16"/>
      <c r="BH235" s="16"/>
    </row>
    <row r="236" spans="1:60" ht="48">
      <c r="A236" s="217"/>
      <c r="B236" s="339"/>
      <c r="C236" s="217" t="s">
        <v>637</v>
      </c>
      <c r="D236" s="336"/>
      <c r="E236" s="336"/>
      <c r="F236" s="217"/>
      <c r="G236" s="223"/>
      <c r="H236" s="79">
        <f t="shared" si="88"/>
        <v>45.5</v>
      </c>
      <c r="I236" s="109">
        <v>0</v>
      </c>
      <c r="J236" s="109">
        <v>45.5</v>
      </c>
      <c r="K236" s="109">
        <v>0</v>
      </c>
      <c r="L236" s="109">
        <f t="shared" si="89"/>
        <v>45.5</v>
      </c>
      <c r="M236" s="23">
        <f t="shared" si="91"/>
        <v>45.5</v>
      </c>
      <c r="N236" s="23">
        <v>0</v>
      </c>
      <c r="O236" s="23">
        <v>45.5</v>
      </c>
      <c r="P236" s="23">
        <v>0</v>
      </c>
      <c r="Q236" s="193">
        <f t="shared" si="90"/>
        <v>45.5</v>
      </c>
      <c r="R236" s="218">
        <v>0</v>
      </c>
      <c r="S236" s="140"/>
      <c r="T236" s="141"/>
      <c r="U236" s="141"/>
      <c r="V236" s="51"/>
      <c r="W236" s="127"/>
      <c r="X236" s="141"/>
      <c r="Y236" s="141"/>
      <c r="Z236" s="51"/>
      <c r="AA236" s="127"/>
      <c r="AB236" s="141"/>
      <c r="AC236" s="141"/>
      <c r="AD236" s="51"/>
      <c r="AE236" s="127"/>
      <c r="AF236" s="127"/>
      <c r="AG236" s="127"/>
      <c r="AH236" s="51"/>
      <c r="AI236" s="127"/>
      <c r="AJ236" s="141"/>
      <c r="AK236" s="141"/>
      <c r="AL236" s="141"/>
      <c r="AM236" s="127"/>
      <c r="AN236" s="141"/>
      <c r="AO236" s="141"/>
      <c r="AP236" s="141"/>
      <c r="AQ236" s="127"/>
      <c r="AR236" s="127"/>
      <c r="AS236" s="127"/>
      <c r="AT236" s="51"/>
      <c r="AU236" s="115"/>
      <c r="AV236" s="115"/>
      <c r="AW236" s="115"/>
      <c r="AX236" s="51"/>
      <c r="AY236" s="115"/>
      <c r="AZ236" s="115"/>
      <c r="BA236" s="115"/>
      <c r="BB236" s="51"/>
      <c r="BC236" s="115"/>
      <c r="BD236" s="115"/>
      <c r="BE236" s="115"/>
      <c r="BF236" s="51"/>
      <c r="BG236" s="16"/>
      <c r="BH236" s="16"/>
    </row>
    <row r="237" spans="1:60" ht="108">
      <c r="A237" s="217"/>
      <c r="B237" s="339"/>
      <c r="C237" s="217" t="s">
        <v>638</v>
      </c>
      <c r="D237" s="336"/>
      <c r="E237" s="336"/>
      <c r="F237" s="217" t="s">
        <v>644</v>
      </c>
      <c r="G237" s="223">
        <v>177</v>
      </c>
      <c r="H237" s="79">
        <f t="shared" si="88"/>
        <v>5677.200000000001</v>
      </c>
      <c r="I237" s="109">
        <v>1058.1</v>
      </c>
      <c r="J237" s="109">
        <v>4619.1</v>
      </c>
      <c r="K237" s="109">
        <v>0</v>
      </c>
      <c r="L237" s="109">
        <f t="shared" si="89"/>
        <v>5677.200000000001</v>
      </c>
      <c r="M237" s="23">
        <f t="shared" si="91"/>
        <v>530.8</v>
      </c>
      <c r="N237" s="23">
        <v>140.9</v>
      </c>
      <c r="O237" s="23">
        <v>389.9</v>
      </c>
      <c r="P237" s="23">
        <v>0</v>
      </c>
      <c r="Q237" s="193">
        <f t="shared" si="90"/>
        <v>530.8</v>
      </c>
      <c r="R237" s="218">
        <v>31</v>
      </c>
      <c r="S237" s="140"/>
      <c r="T237" s="141"/>
      <c r="U237" s="141"/>
      <c r="V237" s="51"/>
      <c r="W237" s="127"/>
      <c r="X237" s="141"/>
      <c r="Y237" s="141"/>
      <c r="Z237" s="51"/>
      <c r="AA237" s="127"/>
      <c r="AB237" s="141"/>
      <c r="AC237" s="141"/>
      <c r="AD237" s="51"/>
      <c r="AE237" s="127"/>
      <c r="AF237" s="127"/>
      <c r="AG237" s="127"/>
      <c r="AH237" s="51"/>
      <c r="AI237" s="127"/>
      <c r="AJ237" s="141"/>
      <c r="AK237" s="141"/>
      <c r="AL237" s="141"/>
      <c r="AM237" s="127"/>
      <c r="AN237" s="141"/>
      <c r="AO237" s="141"/>
      <c r="AP237" s="141"/>
      <c r="AQ237" s="127"/>
      <c r="AR237" s="127"/>
      <c r="AS237" s="127"/>
      <c r="AT237" s="51"/>
      <c r="AU237" s="115"/>
      <c r="AV237" s="115"/>
      <c r="AW237" s="115"/>
      <c r="AX237" s="51"/>
      <c r="AY237" s="115"/>
      <c r="AZ237" s="115"/>
      <c r="BA237" s="115"/>
      <c r="BB237" s="51"/>
      <c r="BC237" s="115"/>
      <c r="BD237" s="115"/>
      <c r="BE237" s="115"/>
      <c r="BF237" s="51"/>
      <c r="BG237" s="16"/>
      <c r="BH237" s="16"/>
    </row>
    <row r="238" spans="1:60" ht="72">
      <c r="A238" s="217"/>
      <c r="B238" s="339"/>
      <c r="C238" s="217" t="s">
        <v>639</v>
      </c>
      <c r="D238" s="337"/>
      <c r="E238" s="337"/>
      <c r="F238" s="217" t="s">
        <v>645</v>
      </c>
      <c r="G238" s="223">
        <v>7</v>
      </c>
      <c r="H238" s="79">
        <f t="shared" si="88"/>
        <v>933.3</v>
      </c>
      <c r="I238" s="109">
        <v>929.3</v>
      </c>
      <c r="J238" s="109">
        <v>4</v>
      </c>
      <c r="K238" s="109">
        <v>0</v>
      </c>
      <c r="L238" s="109">
        <f t="shared" si="89"/>
        <v>933.3</v>
      </c>
      <c r="M238" s="23">
        <f t="shared" si="91"/>
        <v>223.5</v>
      </c>
      <c r="N238" s="23">
        <v>222.5</v>
      </c>
      <c r="O238" s="23">
        <v>1</v>
      </c>
      <c r="P238" s="23">
        <v>0</v>
      </c>
      <c r="Q238" s="193">
        <f t="shared" si="90"/>
        <v>223.5</v>
      </c>
      <c r="R238" s="218">
        <v>5</v>
      </c>
      <c r="S238" s="140"/>
      <c r="T238" s="141"/>
      <c r="U238" s="141"/>
      <c r="V238" s="51"/>
      <c r="W238" s="127"/>
      <c r="X238" s="141"/>
      <c r="Y238" s="141"/>
      <c r="Z238" s="51"/>
      <c r="AA238" s="127"/>
      <c r="AB238" s="141"/>
      <c r="AC238" s="141"/>
      <c r="AD238" s="51"/>
      <c r="AE238" s="127"/>
      <c r="AF238" s="127"/>
      <c r="AG238" s="127"/>
      <c r="AH238" s="51"/>
      <c r="AI238" s="127"/>
      <c r="AJ238" s="141"/>
      <c r="AK238" s="141"/>
      <c r="AL238" s="141"/>
      <c r="AM238" s="127"/>
      <c r="AN238" s="141"/>
      <c r="AO238" s="141"/>
      <c r="AP238" s="141"/>
      <c r="AQ238" s="127"/>
      <c r="AR238" s="127"/>
      <c r="AS238" s="127"/>
      <c r="AT238" s="51"/>
      <c r="AU238" s="115"/>
      <c r="AV238" s="115"/>
      <c r="AW238" s="115"/>
      <c r="AX238" s="51"/>
      <c r="AY238" s="115"/>
      <c r="AZ238" s="115"/>
      <c r="BA238" s="115"/>
      <c r="BB238" s="51"/>
      <c r="BC238" s="115"/>
      <c r="BD238" s="115"/>
      <c r="BE238" s="115"/>
      <c r="BF238" s="51"/>
      <c r="BG238" s="16"/>
      <c r="BH238" s="16"/>
    </row>
    <row r="239" spans="1:61" s="282" customFormat="1" ht="29.25" customHeight="1">
      <c r="A239" s="306"/>
      <c r="B239" s="340"/>
      <c r="C239" s="306" t="s">
        <v>693</v>
      </c>
      <c r="D239" s="305"/>
      <c r="E239" s="305"/>
      <c r="F239" s="306" t="s">
        <v>694</v>
      </c>
      <c r="G239" s="223">
        <v>200</v>
      </c>
      <c r="H239" s="79">
        <f t="shared" si="88"/>
        <v>6193.3</v>
      </c>
      <c r="I239" s="109">
        <v>0</v>
      </c>
      <c r="J239" s="109">
        <v>0</v>
      </c>
      <c r="K239" s="109">
        <v>6193.3</v>
      </c>
      <c r="L239" s="109">
        <f t="shared" si="89"/>
        <v>6193.3</v>
      </c>
      <c r="M239" s="295">
        <f t="shared" si="91"/>
        <v>676.3</v>
      </c>
      <c r="N239" s="295">
        <v>0</v>
      </c>
      <c r="O239" s="295">
        <v>0</v>
      </c>
      <c r="P239" s="295">
        <v>676.3</v>
      </c>
      <c r="Q239" s="193">
        <f t="shared" si="90"/>
        <v>676.3</v>
      </c>
      <c r="R239" s="297">
        <v>21</v>
      </c>
      <c r="S239" s="140"/>
      <c r="T239" s="141"/>
      <c r="U239" s="141"/>
      <c r="V239" s="51"/>
      <c r="W239" s="127"/>
      <c r="X239" s="141"/>
      <c r="Y239" s="141"/>
      <c r="Z239" s="51"/>
      <c r="AA239" s="127"/>
      <c r="AB239" s="141"/>
      <c r="AC239" s="141"/>
      <c r="AD239" s="51"/>
      <c r="AE239" s="127"/>
      <c r="AF239" s="127"/>
      <c r="AG239" s="127"/>
      <c r="AH239" s="51"/>
      <c r="AI239" s="127"/>
      <c r="AJ239" s="141"/>
      <c r="AK239" s="141"/>
      <c r="AL239" s="141"/>
      <c r="AM239" s="127"/>
      <c r="AN239" s="141"/>
      <c r="AO239" s="141"/>
      <c r="AP239" s="141"/>
      <c r="AQ239" s="127"/>
      <c r="AR239" s="127"/>
      <c r="AS239" s="127"/>
      <c r="AT239" s="51"/>
      <c r="AU239" s="115"/>
      <c r="AV239" s="115"/>
      <c r="AW239" s="115"/>
      <c r="AX239" s="51"/>
      <c r="AY239" s="115"/>
      <c r="AZ239" s="115"/>
      <c r="BA239" s="115"/>
      <c r="BB239" s="51"/>
      <c r="BC239" s="115"/>
      <c r="BD239" s="115"/>
      <c r="BE239" s="115"/>
      <c r="BF239" s="51"/>
      <c r="BG239" s="16"/>
      <c r="BH239" s="16"/>
      <c r="BI239" s="298"/>
    </row>
    <row r="240" spans="1:63" s="240" customFormat="1" ht="23.25" customHeight="1">
      <c r="A240" s="87"/>
      <c r="B240" s="91" t="s">
        <v>344</v>
      </c>
      <c r="C240" s="87"/>
      <c r="D240" s="87"/>
      <c r="E240" s="87"/>
      <c r="F240" s="87"/>
      <c r="G240" s="87"/>
      <c r="H240" s="87">
        <f>L240</f>
        <v>56862.000000000015</v>
      </c>
      <c r="I240" s="87">
        <f>SUM(I229:I239)</f>
        <v>4906.2</v>
      </c>
      <c r="J240" s="87">
        <f>SUM(J229:J239)</f>
        <v>4832.6</v>
      </c>
      <c r="K240" s="87">
        <f>SUM(K229:K239)</f>
        <v>47123.200000000004</v>
      </c>
      <c r="L240" s="87">
        <f>SUM(L229:L239)</f>
        <v>56862.000000000015</v>
      </c>
      <c r="M240" s="87">
        <f>Q240</f>
        <v>30082.699999999997</v>
      </c>
      <c r="N240" s="87">
        <f>SUM(N229:N239)</f>
        <v>2374.1</v>
      </c>
      <c r="O240" s="87">
        <f>SUM(O229:O239)</f>
        <v>539.9</v>
      </c>
      <c r="P240" s="87">
        <f>SUM(P229:P239)</f>
        <v>27168.699999999997</v>
      </c>
      <c r="Q240" s="87">
        <f>SUM(Q229:Q239)</f>
        <v>30082.699999999997</v>
      </c>
      <c r="R240" s="87"/>
      <c r="S240" s="92"/>
      <c r="T240" s="92">
        <f>SUM(T228)</f>
        <v>0</v>
      </c>
      <c r="U240" s="92">
        <f>SUM(U228)</f>
        <v>0</v>
      </c>
      <c r="V240" s="92" t="e">
        <f>SUM(V228)</f>
        <v>#REF!</v>
      </c>
      <c r="W240" s="92"/>
      <c r="X240" s="92">
        <f>SUM(X228)</f>
        <v>0</v>
      </c>
      <c r="Y240" s="92">
        <f>SUM(Y228)</f>
        <v>0</v>
      </c>
      <c r="Z240" s="92" t="e">
        <f>SUM(Z228)</f>
        <v>#REF!</v>
      </c>
      <c r="AA240" s="92"/>
      <c r="AB240" s="92">
        <f>SUM(AB228)</f>
        <v>0</v>
      </c>
      <c r="AC240" s="92">
        <f>SUM(AC228)</f>
        <v>0</v>
      </c>
      <c r="AD240" s="92" t="e">
        <f>SUM(AD228)</f>
        <v>#REF!</v>
      </c>
      <c r="AE240" s="92"/>
      <c r="AF240" s="92">
        <f>SUM(AF228)</f>
        <v>0</v>
      </c>
      <c r="AG240" s="92">
        <f>SUM(AG228)</f>
        <v>0</v>
      </c>
      <c r="AH240" s="92" t="e">
        <f>SUM(AH228)</f>
        <v>#REF!</v>
      </c>
      <c r="AI240" s="92"/>
      <c r="AJ240" s="92">
        <f>SUM(AJ228)</f>
        <v>0</v>
      </c>
      <c r="AK240" s="92">
        <f>SUM(AK228)</f>
        <v>0</v>
      </c>
      <c r="AL240" s="92" t="e">
        <f>SUM(AL228)</f>
        <v>#REF!</v>
      </c>
      <c r="AM240" s="92"/>
      <c r="AN240" s="92">
        <f aca="true" t="shared" si="92" ref="AN240:BF240">SUM(AN228)</f>
        <v>0</v>
      </c>
      <c r="AO240" s="92">
        <f t="shared" si="92"/>
        <v>0</v>
      </c>
      <c r="AP240" s="92" t="e">
        <f t="shared" si="92"/>
        <v>#REF!</v>
      </c>
      <c r="AQ240" s="92">
        <f t="shared" si="92"/>
        <v>0</v>
      </c>
      <c r="AR240" s="92">
        <f t="shared" si="92"/>
        <v>0</v>
      </c>
      <c r="AS240" s="92">
        <f t="shared" si="92"/>
        <v>0</v>
      </c>
      <c r="AT240" s="92" t="e">
        <f t="shared" si="92"/>
        <v>#REF!</v>
      </c>
      <c r="AU240" s="92">
        <f t="shared" si="92"/>
        <v>0</v>
      </c>
      <c r="AV240" s="92">
        <f t="shared" si="92"/>
        <v>0</v>
      </c>
      <c r="AW240" s="92">
        <f t="shared" si="92"/>
        <v>0</v>
      </c>
      <c r="AX240" s="92" t="e">
        <f t="shared" si="92"/>
        <v>#REF!</v>
      </c>
      <c r="AY240" s="92">
        <f t="shared" si="92"/>
        <v>0</v>
      </c>
      <c r="AZ240" s="92">
        <f t="shared" si="92"/>
        <v>0</v>
      </c>
      <c r="BA240" s="92">
        <f t="shared" si="92"/>
        <v>0</v>
      </c>
      <c r="BB240" s="92" t="e">
        <f t="shared" si="92"/>
        <v>#REF!</v>
      </c>
      <c r="BC240" s="92">
        <f t="shared" si="92"/>
        <v>0</v>
      </c>
      <c r="BD240" s="92">
        <f t="shared" si="92"/>
        <v>0</v>
      </c>
      <c r="BE240" s="92">
        <f t="shared" si="92"/>
        <v>0</v>
      </c>
      <c r="BF240" s="92" t="e">
        <f t="shared" si="92"/>
        <v>#REF!</v>
      </c>
      <c r="BG240" s="90" t="e">
        <f>#REF!+#REF!+T240+X240+AB240+AF240</f>
        <v>#REF!</v>
      </c>
      <c r="BH240" s="90" t="e">
        <f>#REF!+#REF!+U240+Y240+AC240+AG240</f>
        <v>#REF!</v>
      </c>
      <c r="BI240" s="299"/>
      <c r="BK240" s="266"/>
    </row>
    <row r="241" spans="1:60" ht="66.75" customHeight="1">
      <c r="A241" s="8" t="s">
        <v>15</v>
      </c>
      <c r="B241" s="32" t="s">
        <v>159</v>
      </c>
      <c r="C241" s="212" t="s">
        <v>160</v>
      </c>
      <c r="D241" s="188" t="s">
        <v>366</v>
      </c>
      <c r="E241" s="188" t="s">
        <v>365</v>
      </c>
      <c r="F241" s="33" t="s">
        <v>621</v>
      </c>
      <c r="G241" s="13">
        <v>6</v>
      </c>
      <c r="H241" s="79">
        <f>L241</f>
        <v>32.7</v>
      </c>
      <c r="I241" s="109">
        <v>32</v>
      </c>
      <c r="J241" s="109">
        <v>0.7</v>
      </c>
      <c r="K241" s="109">
        <v>0</v>
      </c>
      <c r="L241" s="63">
        <f>J241+I241</f>
        <v>32.7</v>
      </c>
      <c r="M241" s="23">
        <f>Q241</f>
        <v>32.2</v>
      </c>
      <c r="N241" s="193">
        <v>32</v>
      </c>
      <c r="O241" s="310">
        <v>0.2</v>
      </c>
      <c r="P241" s="310">
        <v>0</v>
      </c>
      <c r="Q241" s="193">
        <f>O241+N241</f>
        <v>32.2</v>
      </c>
      <c r="R241" s="45">
        <v>7</v>
      </c>
      <c r="S241" s="31"/>
      <c r="T241" s="19"/>
      <c r="U241" s="19"/>
      <c r="V241" s="51" t="e">
        <f>(#REF!+#REF!+U241)*100/(#REF!+#REF!+T241)</f>
        <v>#REF!</v>
      </c>
      <c r="W241" s="54"/>
      <c r="X241" s="19"/>
      <c r="Y241" s="19"/>
      <c r="Z241" s="51" t="e">
        <f>(#REF!+#REF!+U241+Y241)*100/(#REF!+#REF!+T241+X241)</f>
        <v>#REF!</v>
      </c>
      <c r="AA241" s="94"/>
      <c r="AB241" s="19"/>
      <c r="AC241" s="94"/>
      <c r="AD241" s="51" t="e">
        <f>(#REF!+#REF!+U241+Y241+AC241)*100/(#REF!+#REF!+T241+X241+AB241)</f>
        <v>#REF!</v>
      </c>
      <c r="AE241" s="94"/>
      <c r="AF241" s="94"/>
      <c r="AG241" s="94"/>
      <c r="AH241" s="51" t="e">
        <f>(#REF!+#REF!+U241+Y241+AC241+AG241)*100/(#REF!+#REF!+T241+X241+AB241+AF241)</f>
        <v>#REF!</v>
      </c>
      <c r="AI241" s="94"/>
      <c r="AJ241" s="19"/>
      <c r="AK241" s="19"/>
      <c r="AL241" s="19" t="e">
        <f>(#REF!+#REF!+U241+Y241+AC241+AG241+AK241)*100/(#REF!+#REF!+T241+X241+AB241+AF241+AJ241)</f>
        <v>#REF!</v>
      </c>
      <c r="AM241" s="104"/>
      <c r="AN241" s="103"/>
      <c r="AO241" s="104"/>
      <c r="AP241" s="19" t="e">
        <f>(#REF!+#REF!+U241+Y241+AC241+AG241+AK241+AO241)*100/(#REF!+#REF!+T241+X241+AB241+AF241+AJ241+AN241)</f>
        <v>#REF!</v>
      </c>
      <c r="AQ241" s="48"/>
      <c r="AR241" s="108"/>
      <c r="AS241" s="108"/>
      <c r="AT241" s="51" t="e">
        <f>(#REF!+#REF!+U241+Y241+AC241+AG241+AK241+AO241+AS241)*100/(#REF!+#REF!+T241+X241+AB241+AF241+AJ241+AN241+AR241)</f>
        <v>#REF!</v>
      </c>
      <c r="AU241" s="54"/>
      <c r="AV241" s="54"/>
      <c r="AW241" s="54"/>
      <c r="AX241" s="51" t="e">
        <f>(#REF!+#REF!+U241+Y241+AC241+AG241+AK241+AO241+AS241+AW241)*100/(#REF!+#REF!+T241+X241+AB241+AF241+AJ241+AN241+AR241+AV241)</f>
        <v>#REF!</v>
      </c>
      <c r="AY241" s="110"/>
      <c r="AZ241" s="110"/>
      <c r="BA241" s="110"/>
      <c r="BB241" s="51" t="e">
        <f>(#REF!+#REF!+U241+Y241+AC241+AG241+AK241+AO241+AS241+AW241+BA241)*100/(#REF!+#REF!+T241+X241+AB241+AF241+AJ241+AN241+AR241+AV241+AZ241)</f>
        <v>#REF!</v>
      </c>
      <c r="BC241" s="127"/>
      <c r="BD241" s="127"/>
      <c r="BE241" s="127"/>
      <c r="BF241" s="51" t="e">
        <f>(#REF!+#REF!+U241+Y241+AC241+AG241+AK241+AO241+AS241+AW241+BA241+BE241)*100/(#REF!+#REF!+T241+X241+AB241+AF241+AJ241+AN241+AR241+AV241+AZ241+BD241)</f>
        <v>#REF!</v>
      </c>
      <c r="BG241" s="16" t="e">
        <f>#REF!+#REF!+T241+X241+AB241+AF241</f>
        <v>#REF!</v>
      </c>
      <c r="BH241" s="16" t="e">
        <f>#REF!+#REF!+U241+Y241+AC241+AG241</f>
        <v>#REF!</v>
      </c>
    </row>
    <row r="242" spans="1:63" s="240" customFormat="1" ht="24.75" customHeight="1">
      <c r="A242" s="87"/>
      <c r="B242" s="91" t="s">
        <v>344</v>
      </c>
      <c r="C242" s="87"/>
      <c r="D242" s="87"/>
      <c r="E242" s="87"/>
      <c r="F242" s="87"/>
      <c r="G242" s="87"/>
      <c r="H242" s="87">
        <f>SUM(H241)</f>
        <v>32.7</v>
      </c>
      <c r="I242" s="284">
        <f aca="true" t="shared" si="93" ref="I242:Q242">SUM(I241)</f>
        <v>32</v>
      </c>
      <c r="J242" s="284">
        <f t="shared" si="93"/>
        <v>0.7</v>
      </c>
      <c r="K242" s="284">
        <f t="shared" si="93"/>
        <v>0</v>
      </c>
      <c r="L242" s="284">
        <f t="shared" si="93"/>
        <v>32.7</v>
      </c>
      <c r="M242" s="284">
        <f t="shared" si="93"/>
        <v>32.2</v>
      </c>
      <c r="N242" s="284">
        <f t="shared" si="93"/>
        <v>32</v>
      </c>
      <c r="O242" s="284">
        <f t="shared" si="93"/>
        <v>0.2</v>
      </c>
      <c r="P242" s="284">
        <f t="shared" si="93"/>
        <v>0</v>
      </c>
      <c r="Q242" s="284">
        <f t="shared" si="93"/>
        <v>32.2</v>
      </c>
      <c r="R242" s="87"/>
      <c r="S242" s="92"/>
      <c r="T242" s="92">
        <f aca="true" t="shared" si="94" ref="T242:BE242">SUM(T241)</f>
        <v>0</v>
      </c>
      <c r="U242" s="92">
        <f t="shared" si="94"/>
        <v>0</v>
      </c>
      <c r="V242" s="92"/>
      <c r="W242" s="92"/>
      <c r="X242" s="92">
        <f t="shared" si="94"/>
        <v>0</v>
      </c>
      <c r="Y242" s="92">
        <f t="shared" si="94"/>
        <v>0</v>
      </c>
      <c r="Z242" s="92"/>
      <c r="AA242" s="92"/>
      <c r="AB242" s="92">
        <f t="shared" si="94"/>
        <v>0</v>
      </c>
      <c r="AC242" s="92">
        <f t="shared" si="94"/>
        <v>0</v>
      </c>
      <c r="AD242" s="92"/>
      <c r="AE242" s="92"/>
      <c r="AF242" s="92">
        <f t="shared" si="94"/>
        <v>0</v>
      </c>
      <c r="AG242" s="92">
        <f t="shared" si="94"/>
        <v>0</v>
      </c>
      <c r="AH242" s="92"/>
      <c r="AI242" s="92"/>
      <c r="AJ242" s="92">
        <f t="shared" si="94"/>
        <v>0</v>
      </c>
      <c r="AK242" s="92">
        <f t="shared" si="94"/>
        <v>0</v>
      </c>
      <c r="AL242" s="92"/>
      <c r="AM242" s="92"/>
      <c r="AN242" s="92">
        <f t="shared" si="94"/>
        <v>0</v>
      </c>
      <c r="AO242" s="92">
        <f t="shared" si="94"/>
        <v>0</v>
      </c>
      <c r="AP242" s="92"/>
      <c r="AQ242" s="92"/>
      <c r="AR242" s="92">
        <f t="shared" si="94"/>
        <v>0</v>
      </c>
      <c r="AS242" s="92">
        <f t="shared" si="94"/>
        <v>0</v>
      </c>
      <c r="AT242" s="92"/>
      <c r="AU242" s="92"/>
      <c r="AV242" s="92">
        <f t="shared" si="94"/>
        <v>0</v>
      </c>
      <c r="AW242" s="92">
        <f t="shared" si="94"/>
        <v>0</v>
      </c>
      <c r="AX242" s="92"/>
      <c r="AY242" s="92"/>
      <c r="AZ242" s="92">
        <f t="shared" si="94"/>
        <v>0</v>
      </c>
      <c r="BA242" s="92">
        <f t="shared" si="94"/>
        <v>0</v>
      </c>
      <c r="BB242" s="92"/>
      <c r="BC242" s="92"/>
      <c r="BD242" s="92">
        <f t="shared" si="94"/>
        <v>0</v>
      </c>
      <c r="BE242" s="92">
        <f t="shared" si="94"/>
        <v>0</v>
      </c>
      <c r="BF242" s="92"/>
      <c r="BG242" s="90" t="e">
        <f>#REF!+#REF!+T242+X242+AB242+AF242</f>
        <v>#REF!</v>
      </c>
      <c r="BH242" s="90" t="e">
        <f>#REF!+#REF!+U242+Y242+AC242+AG242</f>
        <v>#REF!</v>
      </c>
      <c r="BI242" s="299"/>
      <c r="BK242" s="266"/>
    </row>
    <row r="243" spans="1:60" ht="96.75" customHeight="1">
      <c r="A243" s="136" t="s">
        <v>18</v>
      </c>
      <c r="B243" s="137" t="s">
        <v>161</v>
      </c>
      <c r="C243" s="212" t="s">
        <v>162</v>
      </c>
      <c r="D243" s="189" t="s">
        <v>481</v>
      </c>
      <c r="E243" s="189" t="s">
        <v>481</v>
      </c>
      <c r="F243" s="33">
        <v>1800</v>
      </c>
      <c r="G243" s="13">
        <v>10</v>
      </c>
      <c r="H243" s="79">
        <f>L243</f>
        <v>27840</v>
      </c>
      <c r="I243" s="142">
        <v>27840</v>
      </c>
      <c r="J243" s="142">
        <v>0</v>
      </c>
      <c r="K243" s="142">
        <v>0</v>
      </c>
      <c r="L243" s="109">
        <f>I243+J243+K243</f>
        <v>27840</v>
      </c>
      <c r="M243" s="23">
        <f>N243</f>
        <v>21009.7</v>
      </c>
      <c r="N243" s="193">
        <v>21009.7</v>
      </c>
      <c r="O243" s="310">
        <v>0</v>
      </c>
      <c r="P243" s="310">
        <v>0</v>
      </c>
      <c r="Q243" s="193">
        <f>M243</f>
        <v>21009.7</v>
      </c>
      <c r="R243" s="45">
        <v>11</v>
      </c>
      <c r="S243" s="31"/>
      <c r="T243" s="19"/>
      <c r="U243" s="19"/>
      <c r="V243" s="51" t="e">
        <f>(#REF!+#REF!+U243)*100/(#REF!+#REF!+T243)</f>
        <v>#REF!</v>
      </c>
      <c r="W243" s="54"/>
      <c r="X243" s="19"/>
      <c r="Y243" s="19"/>
      <c r="Z243" s="51" t="e">
        <f>(#REF!+#REF!+U243+Y243)*100/(#REF!+#REF!+T243+X243)</f>
        <v>#REF!</v>
      </c>
      <c r="AA243" s="94"/>
      <c r="AB243" s="19"/>
      <c r="AC243" s="94"/>
      <c r="AD243" s="51" t="e">
        <f>(#REF!+#REF!+U243+Y243+AC243)*100/(#REF!+#REF!+T243+X243+AB243)</f>
        <v>#REF!</v>
      </c>
      <c r="AE243" s="94"/>
      <c r="AF243" s="94"/>
      <c r="AG243" s="94"/>
      <c r="AH243" s="51" t="e">
        <f>(#REF!+#REF!+U243+Y243+AC243+AG243)*100/(#REF!+#REF!+T243+X243+AB243+AF243)</f>
        <v>#REF!</v>
      </c>
      <c r="AI243" s="94"/>
      <c r="AJ243" s="19"/>
      <c r="AK243" s="19"/>
      <c r="AL243" s="19" t="e">
        <f>(#REF!+#REF!+U243+Y243+AC243+AG243+AK243)*100/(#REF!+#REF!+T243+X243+AB243+AF243+AJ243)</f>
        <v>#REF!</v>
      </c>
      <c r="AM243" s="104"/>
      <c r="AN243" s="103"/>
      <c r="AO243" s="104"/>
      <c r="AP243" s="19" t="e">
        <f>(#REF!+#REF!+U243+Y243+AC243+AG243+AK243+AO243)*100/(#REF!+#REF!+T243+X243+AB243+AF243+AJ243+AN243)</f>
        <v>#REF!</v>
      </c>
      <c r="AQ243" s="48"/>
      <c r="AR243" s="108"/>
      <c r="AS243" s="108"/>
      <c r="AT243" s="51" t="e">
        <f>(#REF!+#REF!+U243+Y243+AC243+AG243+AK243+AO243+AS243)*100/(#REF!+#REF!+T243+X243+AB243+AF243+AJ243+AN243+AR243)</f>
        <v>#REF!</v>
      </c>
      <c r="AU243" s="110"/>
      <c r="AV243" s="110"/>
      <c r="AW243" s="110"/>
      <c r="AX243" s="51" t="e">
        <f>(#REF!+#REF!+U243+Y243+AC243+AG243+AK243+AO243+AS243+AW243)*100/(#REF!+#REF!+T243+X243+AB243+AF243+AJ243+AN243+AR243+AV243)</f>
        <v>#REF!</v>
      </c>
      <c r="AY243" s="54"/>
      <c r="AZ243" s="54"/>
      <c r="BA243" s="54"/>
      <c r="BB243" s="51" t="e">
        <f>(#REF!+#REF!+U243+Y243+AC243+AG243+AK243+AO243+AS243+AW243+BA243)*100/(#REF!+#REF!+T243+X243+AB243+AF243+AJ243+AN243+AR243+AV243+AZ243)</f>
        <v>#REF!</v>
      </c>
      <c r="BC243" s="127"/>
      <c r="BD243" s="127"/>
      <c r="BE243" s="127"/>
      <c r="BF243" s="51" t="e">
        <f>(#REF!+#REF!+U243+Y243+AC243+AG243+AK243+AO243+AS243+AW243+BA243+BE243)*100/(#REF!+#REF!+T243+X243+AB243+AF243+AJ243+AN243+AR243+AV243+AZ243+BD243)</f>
        <v>#REF!</v>
      </c>
      <c r="BG243" s="16" t="e">
        <f>#REF!+#REF!+T243+X243+AB243+AF243</f>
        <v>#REF!</v>
      </c>
      <c r="BH243" s="16" t="e">
        <f>#REF!+#REF!+U243+Y243+AC243+AG243</f>
        <v>#REF!</v>
      </c>
    </row>
    <row r="244" spans="1:61" s="282" customFormat="1" ht="96.75" customHeight="1">
      <c r="A244" s="304"/>
      <c r="B244" s="303"/>
      <c r="C244" s="304" t="s">
        <v>687</v>
      </c>
      <c r="D244" s="189" t="s">
        <v>688</v>
      </c>
      <c r="E244" s="189" t="s">
        <v>688</v>
      </c>
      <c r="F244" s="281">
        <v>100</v>
      </c>
      <c r="G244" s="280">
        <v>1</v>
      </c>
      <c r="H244" s="79">
        <f>L244</f>
        <v>101.2</v>
      </c>
      <c r="I244" s="142">
        <v>100</v>
      </c>
      <c r="J244" s="142">
        <v>1.2</v>
      </c>
      <c r="K244" s="142">
        <v>0</v>
      </c>
      <c r="L244" s="109">
        <f>I244+J244+K244</f>
        <v>101.2</v>
      </c>
      <c r="M244" s="295">
        <f>N244</f>
        <v>72.6</v>
      </c>
      <c r="N244" s="193">
        <v>72.6</v>
      </c>
      <c r="O244" s="295">
        <v>0</v>
      </c>
      <c r="P244" s="295">
        <v>0</v>
      </c>
      <c r="Q244" s="193">
        <f>M244</f>
        <v>72.6</v>
      </c>
      <c r="R244" s="45">
        <v>1</v>
      </c>
      <c r="S244" s="140"/>
      <c r="T244" s="141"/>
      <c r="U244" s="141"/>
      <c r="V244" s="51"/>
      <c r="W244" s="127"/>
      <c r="X244" s="141"/>
      <c r="Y244" s="141"/>
      <c r="Z244" s="51"/>
      <c r="AA244" s="127"/>
      <c r="AB244" s="141"/>
      <c r="AC244" s="127"/>
      <c r="AD244" s="51"/>
      <c r="AE244" s="127"/>
      <c r="AF244" s="127"/>
      <c r="AG244" s="127"/>
      <c r="AH244" s="51"/>
      <c r="AI244" s="127"/>
      <c r="AJ244" s="141"/>
      <c r="AK244" s="141"/>
      <c r="AL244" s="141"/>
      <c r="AM244" s="127"/>
      <c r="AN244" s="141"/>
      <c r="AO244" s="127"/>
      <c r="AP244" s="141"/>
      <c r="AQ244" s="115"/>
      <c r="AR244" s="127"/>
      <c r="AS244" s="127"/>
      <c r="AT244" s="51"/>
      <c r="AU244" s="127"/>
      <c r="AV244" s="127"/>
      <c r="AW244" s="127"/>
      <c r="AX244" s="51"/>
      <c r="AY244" s="127"/>
      <c r="AZ244" s="127"/>
      <c r="BA244" s="127"/>
      <c r="BB244" s="51"/>
      <c r="BC244" s="127"/>
      <c r="BD244" s="127"/>
      <c r="BE244" s="127"/>
      <c r="BF244" s="51"/>
      <c r="BG244" s="16"/>
      <c r="BH244" s="16"/>
      <c r="BI244" s="298"/>
    </row>
    <row r="245" spans="1:63" s="240" customFormat="1" ht="21" customHeight="1">
      <c r="A245" s="87"/>
      <c r="B245" s="91" t="s">
        <v>344</v>
      </c>
      <c r="C245" s="87"/>
      <c r="D245" s="87"/>
      <c r="E245" s="87"/>
      <c r="F245" s="87"/>
      <c r="G245" s="87"/>
      <c r="H245" s="87">
        <f>SUM(H243:H244)</f>
        <v>27941.2</v>
      </c>
      <c r="I245" s="284">
        <f aca="true" t="shared" si="95" ref="I245:Q245">SUM(I243:I244)</f>
        <v>27940</v>
      </c>
      <c r="J245" s="284">
        <f t="shared" si="95"/>
        <v>1.2</v>
      </c>
      <c r="K245" s="284">
        <f t="shared" si="95"/>
        <v>0</v>
      </c>
      <c r="L245" s="284">
        <f t="shared" si="95"/>
        <v>27941.2</v>
      </c>
      <c r="M245" s="284">
        <f t="shared" si="95"/>
        <v>21082.3</v>
      </c>
      <c r="N245" s="284">
        <f t="shared" si="95"/>
        <v>21082.3</v>
      </c>
      <c r="O245" s="284">
        <f t="shared" si="95"/>
        <v>0</v>
      </c>
      <c r="P245" s="284">
        <f t="shared" si="95"/>
        <v>0</v>
      </c>
      <c r="Q245" s="284">
        <f t="shared" si="95"/>
        <v>21082.3</v>
      </c>
      <c r="R245" s="87"/>
      <c r="S245" s="92"/>
      <c r="T245" s="92">
        <f>SUM(T243:T243)</f>
        <v>0</v>
      </c>
      <c r="U245" s="92">
        <f>SUM(U243:U243)</f>
        <v>0</v>
      </c>
      <c r="V245" s="92"/>
      <c r="W245" s="92"/>
      <c r="X245" s="92">
        <f>SUM(X243:X243)</f>
        <v>0</v>
      </c>
      <c r="Y245" s="92">
        <f>SUM(Y243:Y243)</f>
        <v>0</v>
      </c>
      <c r="Z245" s="92"/>
      <c r="AA245" s="92"/>
      <c r="AB245" s="92">
        <f>SUM(AB243:AB243)</f>
        <v>0</v>
      </c>
      <c r="AC245" s="92">
        <f>SUM(AC243:AC243)</f>
        <v>0</v>
      </c>
      <c r="AD245" s="92"/>
      <c r="AE245" s="92"/>
      <c r="AF245" s="92">
        <f>SUM(AF243:AF243)</f>
        <v>0</v>
      </c>
      <c r="AG245" s="92">
        <f>SUM(AG243:AG243)</f>
        <v>0</v>
      </c>
      <c r="AH245" s="93"/>
      <c r="AI245" s="92"/>
      <c r="AJ245" s="92">
        <f>SUM(AJ243:AJ243)</f>
        <v>0</v>
      </c>
      <c r="AK245" s="92">
        <f>SUM(AK243:AK243)</f>
        <v>0</v>
      </c>
      <c r="AL245" s="92"/>
      <c r="AM245" s="92"/>
      <c r="AN245" s="92">
        <f>SUM(AN243:AN243)</f>
        <v>0</v>
      </c>
      <c r="AO245" s="92">
        <f>SUM(AO243:AO243)</f>
        <v>0</v>
      </c>
      <c r="AP245" s="92"/>
      <c r="AQ245" s="92"/>
      <c r="AR245" s="92">
        <f>SUM(AR243:AR243)</f>
        <v>0</v>
      </c>
      <c r="AS245" s="92">
        <f>SUM(AS243:AS243)</f>
        <v>0</v>
      </c>
      <c r="AT245" s="93"/>
      <c r="AU245" s="92"/>
      <c r="AV245" s="92">
        <f>SUM(AV243:AV243)</f>
        <v>0</v>
      </c>
      <c r="AW245" s="92">
        <f>SUM(AW243:AW243)</f>
        <v>0</v>
      </c>
      <c r="AX245" s="93"/>
      <c r="AY245" s="92"/>
      <c r="AZ245" s="92">
        <f>SUM(AZ243:AZ243)</f>
        <v>0</v>
      </c>
      <c r="BA245" s="92">
        <f>SUM(BA243:BA243)</f>
        <v>0</v>
      </c>
      <c r="BB245" s="93"/>
      <c r="BC245" s="92"/>
      <c r="BD245" s="92">
        <f>SUM(BD243:BD243)</f>
        <v>0</v>
      </c>
      <c r="BE245" s="92">
        <f>SUM(BE243:BE243)</f>
        <v>0</v>
      </c>
      <c r="BF245" s="93"/>
      <c r="BG245" s="241" t="e">
        <f>#REF!+#REF!+T245+X245+AB245+AF245</f>
        <v>#REF!</v>
      </c>
      <c r="BH245" s="241" t="e">
        <f>#REF!+#REF!+U245+Y245+AC245+AG245</f>
        <v>#REF!</v>
      </c>
      <c r="BI245" s="299"/>
      <c r="BK245" s="266"/>
    </row>
    <row r="246" spans="1:63" s="83" customFormat="1" ht="96">
      <c r="A246" s="109" t="s">
        <v>25</v>
      </c>
      <c r="B246" s="152" t="s">
        <v>545</v>
      </c>
      <c r="C246" s="109" t="s">
        <v>405</v>
      </c>
      <c r="D246" s="178" t="s">
        <v>406</v>
      </c>
      <c r="E246" s="178" t="s">
        <v>407</v>
      </c>
      <c r="F246" s="109" t="s">
        <v>622</v>
      </c>
      <c r="G246" s="109">
        <v>2</v>
      </c>
      <c r="H246" s="79">
        <f>L246</f>
        <v>30.4</v>
      </c>
      <c r="I246" s="109">
        <v>30</v>
      </c>
      <c r="J246" s="109">
        <v>0.4</v>
      </c>
      <c r="K246" s="109">
        <v>0</v>
      </c>
      <c r="L246" s="109">
        <f>J246+I246</f>
        <v>30.4</v>
      </c>
      <c r="M246" s="23">
        <f>Q246</f>
        <v>0</v>
      </c>
      <c r="N246" s="23">
        <v>0</v>
      </c>
      <c r="O246" s="23">
        <v>0</v>
      </c>
      <c r="P246" s="23">
        <v>0</v>
      </c>
      <c r="Q246" s="193">
        <f>O246+N246</f>
        <v>0</v>
      </c>
      <c r="R246" s="196">
        <v>0</v>
      </c>
      <c r="S246" s="103"/>
      <c r="T246" s="103"/>
      <c r="U246" s="103"/>
      <c r="V246" s="55">
        <f>SUM(V245:V245)</f>
        <v>0</v>
      </c>
      <c r="W246" s="103"/>
      <c r="X246" s="103"/>
      <c r="Y246" s="103"/>
      <c r="Z246" s="55">
        <f>SUM(Z245:Z245)</f>
        <v>0</v>
      </c>
      <c r="AA246" s="103"/>
      <c r="AB246" s="103"/>
      <c r="AC246" s="103"/>
      <c r="AD246" s="55">
        <f>SUM(AD245:AD245)</f>
        <v>0</v>
      </c>
      <c r="AE246" s="103"/>
      <c r="AF246" s="103"/>
      <c r="AG246" s="103"/>
      <c r="AH246" s="51" t="e">
        <f>(#REF!+#REF!+U246+Y246+AC246+AG246)*100/(#REF!+#REF!+T246+X246+AB246+AF246)</f>
        <v>#REF!</v>
      </c>
      <c r="AI246" s="103"/>
      <c r="AJ246" s="103"/>
      <c r="AK246" s="103"/>
      <c r="AL246" s="103" t="e">
        <f>(#REF!+#REF!+U246+Y246+AC246+AG246+AK246)*100/(#REF!+#REF!+T246+X246+AB246+AF246+AJ246)</f>
        <v>#REF!</v>
      </c>
      <c r="AM246" s="103"/>
      <c r="AN246" s="103"/>
      <c r="AO246" s="103"/>
      <c r="AP246" s="103" t="e">
        <f>(#REF!+#REF!+U246+Y246+AC246+AG246+AK246+AO246)*100/(#REF!+#REF!+T246+X246+AB246+AF246+AJ246+AN246)</f>
        <v>#REF!</v>
      </c>
      <c r="AQ246" s="103"/>
      <c r="AR246" s="103"/>
      <c r="AS246" s="103"/>
      <c r="AT246" s="51" t="e">
        <f>(#REF!+#REF!+U246+Y246+AC246+AG246+AK246+AO246+AS246)*100/(#REF!+#REF!+T246+X246+AB246+AF246+AJ246+AN246+AR246)</f>
        <v>#REF!</v>
      </c>
      <c r="AU246" s="103"/>
      <c r="AV246" s="103"/>
      <c r="AW246" s="103"/>
      <c r="AX246" s="51" t="e">
        <f>(#REF!+#REF!+U246+Y246+AC246+AG246+AK246+AO246+AS246+AW246)*100/(#REF!+#REF!+T246+X246+AB246+AF246+AJ246+AN246+AR246+AV246)</f>
        <v>#REF!</v>
      </c>
      <c r="AY246" s="103"/>
      <c r="AZ246" s="103"/>
      <c r="BA246" s="103"/>
      <c r="BB246" s="51" t="e">
        <f>(#REF!+#REF!+U246+Y246+AC246+AG246+AK246+AO246+AS246+AW246+BA246)*100/(#REF!+#REF!+T246+X246+AB246+AF246+AJ246+AN246+AR246+AV246+AZ246)</f>
        <v>#REF!</v>
      </c>
      <c r="BC246" s="103"/>
      <c r="BD246" s="103"/>
      <c r="BE246" s="103"/>
      <c r="BF246" s="51"/>
      <c r="BI246" s="298"/>
      <c r="BK246" s="36"/>
    </row>
    <row r="247" spans="1:63" s="240" customFormat="1" ht="33" customHeight="1">
      <c r="A247" s="87"/>
      <c r="B247" s="91" t="s">
        <v>344</v>
      </c>
      <c r="C247" s="87"/>
      <c r="D247" s="87"/>
      <c r="E247" s="87"/>
      <c r="F247" s="239"/>
      <c r="G247" s="239"/>
      <c r="H247" s="239">
        <f>SUM(H246)</f>
        <v>30.4</v>
      </c>
      <c r="I247" s="239">
        <f aca="true" t="shared" si="96" ref="I247:Q247">SUM(I246)</f>
        <v>30</v>
      </c>
      <c r="J247" s="239">
        <f t="shared" si="96"/>
        <v>0.4</v>
      </c>
      <c r="K247" s="239">
        <f t="shared" si="96"/>
        <v>0</v>
      </c>
      <c r="L247" s="239">
        <f t="shared" si="96"/>
        <v>30.4</v>
      </c>
      <c r="M247" s="239">
        <f t="shared" si="96"/>
        <v>0</v>
      </c>
      <c r="N247" s="239">
        <f t="shared" si="96"/>
        <v>0</v>
      </c>
      <c r="O247" s="239">
        <f t="shared" si="96"/>
        <v>0</v>
      </c>
      <c r="P247" s="239">
        <f t="shared" si="96"/>
        <v>0</v>
      </c>
      <c r="Q247" s="239">
        <f t="shared" si="96"/>
        <v>0</v>
      </c>
      <c r="R247" s="239"/>
      <c r="S247" s="92"/>
      <c r="T247" s="92">
        <f aca="true" t="shared" si="97" ref="T247:BE247">T246</f>
        <v>0</v>
      </c>
      <c r="U247" s="92">
        <f t="shared" si="97"/>
        <v>0</v>
      </c>
      <c r="V247" s="92"/>
      <c r="W247" s="92"/>
      <c r="X247" s="92">
        <f t="shared" si="97"/>
        <v>0</v>
      </c>
      <c r="Y247" s="92">
        <f t="shared" si="97"/>
        <v>0</v>
      </c>
      <c r="Z247" s="92"/>
      <c r="AA247" s="92"/>
      <c r="AB247" s="92">
        <f t="shared" si="97"/>
        <v>0</v>
      </c>
      <c r="AC247" s="92">
        <f t="shared" si="97"/>
        <v>0</v>
      </c>
      <c r="AD247" s="92"/>
      <c r="AE247" s="92"/>
      <c r="AF247" s="92">
        <f t="shared" si="97"/>
        <v>0</v>
      </c>
      <c r="AG247" s="92">
        <f t="shared" si="97"/>
        <v>0</v>
      </c>
      <c r="AH247" s="92"/>
      <c r="AI247" s="92"/>
      <c r="AJ247" s="92">
        <f t="shared" si="97"/>
        <v>0</v>
      </c>
      <c r="AK247" s="92">
        <f t="shared" si="97"/>
        <v>0</v>
      </c>
      <c r="AL247" s="92"/>
      <c r="AM247" s="92"/>
      <c r="AN247" s="92">
        <f t="shared" si="97"/>
        <v>0</v>
      </c>
      <c r="AO247" s="92">
        <f t="shared" si="97"/>
        <v>0</v>
      </c>
      <c r="AP247" s="92"/>
      <c r="AQ247" s="92"/>
      <c r="AR247" s="92">
        <f t="shared" si="97"/>
        <v>0</v>
      </c>
      <c r="AS247" s="92">
        <f t="shared" si="97"/>
        <v>0</v>
      </c>
      <c r="AT247" s="92"/>
      <c r="AU247" s="92"/>
      <c r="AV247" s="92">
        <f t="shared" si="97"/>
        <v>0</v>
      </c>
      <c r="AW247" s="92">
        <f t="shared" si="97"/>
        <v>0</v>
      </c>
      <c r="AX247" s="92"/>
      <c r="AY247" s="92"/>
      <c r="AZ247" s="92">
        <f t="shared" si="97"/>
        <v>0</v>
      </c>
      <c r="BA247" s="92">
        <f t="shared" si="97"/>
        <v>0</v>
      </c>
      <c r="BB247" s="92"/>
      <c r="BC247" s="92"/>
      <c r="BD247" s="92">
        <f t="shared" si="97"/>
        <v>0</v>
      </c>
      <c r="BE247" s="92">
        <f t="shared" si="97"/>
        <v>0</v>
      </c>
      <c r="BF247" s="92"/>
      <c r="BI247" s="299"/>
      <c r="BK247" s="266"/>
    </row>
    <row r="248" spans="1:60" ht="39" customHeight="1">
      <c r="A248" s="380" t="s">
        <v>27</v>
      </c>
      <c r="B248" s="341" t="s">
        <v>514</v>
      </c>
      <c r="C248" s="212" t="s">
        <v>164</v>
      </c>
      <c r="D248" s="370" t="s">
        <v>376</v>
      </c>
      <c r="E248" s="389" t="s">
        <v>352</v>
      </c>
      <c r="F248" s="134"/>
      <c r="G248" s="154"/>
      <c r="H248" s="79">
        <f>L248</f>
        <v>0</v>
      </c>
      <c r="I248" s="109">
        <v>0</v>
      </c>
      <c r="J248" s="109">
        <v>0</v>
      </c>
      <c r="K248" s="109">
        <v>0</v>
      </c>
      <c r="L248" s="109">
        <f>I248</f>
        <v>0</v>
      </c>
      <c r="M248" s="133">
        <f>Q248</f>
        <v>0</v>
      </c>
      <c r="N248" s="296">
        <v>0</v>
      </c>
      <c r="O248" s="296">
        <v>0</v>
      </c>
      <c r="P248" s="296">
        <v>0</v>
      </c>
      <c r="Q248" s="193">
        <f>O248+N248</f>
        <v>0</v>
      </c>
      <c r="R248" s="45">
        <v>0</v>
      </c>
      <c r="S248" s="31"/>
      <c r="T248" s="19"/>
      <c r="U248" s="54"/>
      <c r="V248" s="51" t="e">
        <f>(#REF!+#REF!+U248)*100/(#REF!+#REF!+T248)</f>
        <v>#REF!</v>
      </c>
      <c r="W248" s="54"/>
      <c r="X248" s="19"/>
      <c r="Y248" s="19"/>
      <c r="Z248" s="51" t="e">
        <f>(#REF!+#REF!+U248+Y248)*100/(#REF!+#REF!+T248+X248)</f>
        <v>#REF!</v>
      </c>
      <c r="AA248" s="54"/>
      <c r="AB248" s="19"/>
      <c r="AC248" s="19"/>
      <c r="AD248" s="51" t="e">
        <f>(#REF!+#REF!+U248+Y248+AC248)*100/(#REF!+#REF!+T248+X248+AB248)</f>
        <v>#REF!</v>
      </c>
      <c r="AE248" s="94"/>
      <c r="AF248" s="94"/>
      <c r="AG248" s="94"/>
      <c r="AH248" s="51" t="e">
        <f>(#REF!+#REF!+U248+Y248+AC248+AG248)*100/(#REF!+#REF!+T248+X248+AB248+AF248)</f>
        <v>#REF!</v>
      </c>
      <c r="AI248" s="94"/>
      <c r="AJ248" s="19"/>
      <c r="AK248" s="19"/>
      <c r="AL248" s="19" t="e">
        <f>(#REF!+#REF!+U248+Y248+AC248+AG248+AK248)*100/(#REF!+#REF!+T248+X248+AB248+AF248+AJ248)</f>
        <v>#REF!</v>
      </c>
      <c r="AM248" s="104"/>
      <c r="AN248" s="104"/>
      <c r="AO248" s="103"/>
      <c r="AP248" s="19" t="e">
        <f>(#REF!+#REF!+U248+Y248+AC248+AG248+AK248+AO248)*100/(#REF!+#REF!+T248+X248+AB248+AF248+AJ248+AN248)</f>
        <v>#REF!</v>
      </c>
      <c r="AQ248" s="48"/>
      <c r="AR248" s="108"/>
      <c r="AS248" s="108"/>
      <c r="AT248" s="51" t="e">
        <f>(#REF!+#REF!+U248+Y248+AC248+AG248+AK248+AO248+AS248)*100/(#REF!+#REF!+T248+X248+AB248+AF248+AJ248+AN248+AR248)</f>
        <v>#REF!</v>
      </c>
      <c r="AU248" s="110"/>
      <c r="AV248" s="103"/>
      <c r="AW248" s="110"/>
      <c r="AX248" s="51" t="e">
        <f>(#REF!+#REF!+U248+Y248+AC248+AG248+AK248+AO248+AS248+AW248)*100/(#REF!+#REF!+T248+X248+AB248+AF248+AJ248+AN248+AR248+AV248)</f>
        <v>#REF!</v>
      </c>
      <c r="AY248" s="118"/>
      <c r="AZ248" s="103"/>
      <c r="BA248" s="110"/>
      <c r="BB248" s="51" t="e">
        <f>(#REF!+#REF!+U248+Y248+AC248+AG248+AK248+AO248+AS248+AW248+BA248)*100/(#REF!+#REF!+T248+X248+AB248+AF248+AJ248+AN248+AR248+AV248+AZ248)</f>
        <v>#REF!</v>
      </c>
      <c r="BC248" s="127"/>
      <c r="BD248" s="103"/>
      <c r="BE248" s="127"/>
      <c r="BF248" s="51" t="e">
        <f>(#REF!+#REF!+U248+Y248+AC248+AG248+AK248+AO248+AS248+AW248+BA248+BE248)*100/(#REF!+#REF!+T248+X248+AB248+AF248+AJ248+AN248+AR248+AV248+AZ248+BD248)</f>
        <v>#REF!</v>
      </c>
      <c r="BG248" s="16" t="e">
        <f>#REF!+#REF!+T248+X248+AB248+AF248</f>
        <v>#REF!</v>
      </c>
      <c r="BH248" s="16" t="e">
        <f>#REF!+#REF!+U248+Y248+AC248+AG248</f>
        <v>#REF!</v>
      </c>
    </row>
    <row r="249" spans="1:60" ht="39" customHeight="1">
      <c r="A249" s="380"/>
      <c r="B249" s="341"/>
      <c r="C249" s="212" t="s">
        <v>165</v>
      </c>
      <c r="D249" s="370"/>
      <c r="E249" s="370"/>
      <c r="F249" s="33" t="s">
        <v>623</v>
      </c>
      <c r="G249" s="13">
        <v>120</v>
      </c>
      <c r="H249" s="79">
        <f>L249</f>
        <v>39420.6</v>
      </c>
      <c r="I249" s="109">
        <v>39420.6</v>
      </c>
      <c r="J249" s="109">
        <v>0</v>
      </c>
      <c r="K249" s="109">
        <v>0</v>
      </c>
      <c r="L249" s="109">
        <f>I249</f>
        <v>39420.6</v>
      </c>
      <c r="M249" s="23">
        <f>Q249</f>
        <v>11610.3</v>
      </c>
      <c r="N249" s="193">
        <v>11610.3</v>
      </c>
      <c r="O249" s="328">
        <v>0</v>
      </c>
      <c r="P249" s="328">
        <v>0</v>
      </c>
      <c r="Q249" s="193">
        <f>O249+N249</f>
        <v>11610.3</v>
      </c>
      <c r="R249" s="45">
        <v>37</v>
      </c>
      <c r="S249" s="53"/>
      <c r="T249" s="53"/>
      <c r="U249" s="53"/>
      <c r="V249" s="51" t="e">
        <f>(#REF!+#REF!+U249)*100/(#REF!+#REF!+T249)</f>
        <v>#REF!</v>
      </c>
      <c r="W249" s="54"/>
      <c r="X249" s="19"/>
      <c r="Y249" s="19"/>
      <c r="Z249" s="51" t="e">
        <f>(#REF!+#REF!+U249+Y249)*100/(#REF!+#REF!+T249+X249)</f>
        <v>#REF!</v>
      </c>
      <c r="AA249" s="94"/>
      <c r="AB249" s="19"/>
      <c r="AC249" s="19"/>
      <c r="AD249" s="51" t="e">
        <f>(#REF!+#REF!+U249+Y249+AC249)*100/(#REF!+#REF!+T249+X249+AB249)</f>
        <v>#REF!</v>
      </c>
      <c r="AE249" s="94"/>
      <c r="AF249" s="94"/>
      <c r="AG249" s="94"/>
      <c r="AH249" s="51" t="e">
        <f>(#REF!+#REF!+U249+Y249+AC249+AG249)*100/(#REF!+#REF!+T249+X249+AB249+AF249)</f>
        <v>#REF!</v>
      </c>
      <c r="AI249" s="94"/>
      <c r="AJ249" s="19"/>
      <c r="AK249" s="19"/>
      <c r="AL249" s="19" t="e">
        <f>(#REF!+#REF!+U249+Y249+AC249+AG249+AK249)*100/(#REF!+#REF!+T249+X249+AB249+AF249+AJ249)</f>
        <v>#REF!</v>
      </c>
      <c r="AM249" s="104"/>
      <c r="AN249" s="104"/>
      <c r="AO249" s="103"/>
      <c r="AP249" s="19" t="e">
        <f>(#REF!+#REF!+U249+Y249+AC249+AG249+AK249+AO249)*100/(#REF!+#REF!+T249+X249+AB249+AF249+AJ249+AN249)</f>
        <v>#REF!</v>
      </c>
      <c r="AQ249" s="48"/>
      <c r="AR249" s="108"/>
      <c r="AS249" s="108"/>
      <c r="AT249" s="51" t="e">
        <f>(#REF!+#REF!+U249+Y249+AC249+AG249+AK249+AO249+AS249)*100/(#REF!+#REF!+T249+X249+AB249+AF249+AJ249+AN249+AR249)</f>
        <v>#REF!</v>
      </c>
      <c r="AU249" s="110"/>
      <c r="AV249" s="103"/>
      <c r="AW249" s="110"/>
      <c r="AX249" s="51" t="e">
        <f>(#REF!+#REF!+U249+Y249+AC249+AG249+AK249+AO249+AS249+AW249)*100/(#REF!+#REF!+T249+X249+AB249+AF249+AJ249+AN249+AR249+AV249)</f>
        <v>#REF!</v>
      </c>
      <c r="AY249" s="118"/>
      <c r="AZ249" s="103"/>
      <c r="BA249" s="110"/>
      <c r="BB249" s="51" t="e">
        <f>(#REF!+#REF!+U249+Y249+AC249+AG249+AK249+AO249+AS249+AW249+BA249)*100/(#REF!+#REF!+T249+X249+AB249+AF249+AJ249+AN249+AR249+AV249+AZ249)</f>
        <v>#REF!</v>
      </c>
      <c r="BC249" s="127"/>
      <c r="BD249" s="103"/>
      <c r="BE249" s="127"/>
      <c r="BF249" s="51" t="e">
        <f>(#REF!+#REF!+U249+Y249+AC249+AG249+AK249+AO249+AS249+AW249+BA249+BE249)*100/(#REF!+#REF!+T249+X249+AB249+AF249+AJ249+AN249+AR249+AV249+AZ249+BD249)</f>
        <v>#REF!</v>
      </c>
      <c r="BG249" s="16" t="e">
        <f>#REF!+#REF!+T249+X249+AB249+AF249</f>
        <v>#REF!</v>
      </c>
      <c r="BH249" s="16" t="e">
        <f>#REF!+#REF!+U249+Y249+AC249+AG249</f>
        <v>#REF!</v>
      </c>
    </row>
    <row r="250" spans="1:60" ht="39" customHeight="1">
      <c r="A250" s="380"/>
      <c r="B250" s="341"/>
      <c r="C250" s="212" t="s">
        <v>166</v>
      </c>
      <c r="D250" s="371"/>
      <c r="E250" s="371"/>
      <c r="F250" s="33" t="s">
        <v>624</v>
      </c>
      <c r="G250" s="13">
        <v>850</v>
      </c>
      <c r="H250" s="79">
        <f>L250</f>
        <v>66114.9</v>
      </c>
      <c r="I250" s="109">
        <v>66114.9</v>
      </c>
      <c r="J250" s="109">
        <v>0</v>
      </c>
      <c r="K250" s="109">
        <v>0</v>
      </c>
      <c r="L250" s="109">
        <f>I250</f>
        <v>66114.9</v>
      </c>
      <c r="M250" s="23">
        <f>Q250</f>
        <v>43265.7</v>
      </c>
      <c r="N250" s="193">
        <v>43265.7</v>
      </c>
      <c r="O250" s="328">
        <v>0</v>
      </c>
      <c r="P250" s="328">
        <v>0</v>
      </c>
      <c r="Q250" s="193">
        <f>O250+N250</f>
        <v>43265.7</v>
      </c>
      <c r="R250" s="196">
        <v>812</v>
      </c>
      <c r="S250" s="53"/>
      <c r="T250" s="53"/>
      <c r="U250" s="53"/>
      <c r="V250" s="51" t="e">
        <f>(#REF!+#REF!+U250)*100/(#REF!+#REF!+T250)</f>
        <v>#REF!</v>
      </c>
      <c r="W250" s="54"/>
      <c r="X250" s="19"/>
      <c r="Y250" s="19"/>
      <c r="Z250" s="51" t="e">
        <f>(#REF!+#REF!+U250+Y250)*100/(#REF!+#REF!+T250+X250)</f>
        <v>#REF!</v>
      </c>
      <c r="AA250" s="94"/>
      <c r="AB250" s="19"/>
      <c r="AC250" s="19"/>
      <c r="AD250" s="51" t="e">
        <f>(#REF!+#REF!+U250+Y250+AC250)*100/(#REF!+#REF!+T250+X250+AB250)</f>
        <v>#REF!</v>
      </c>
      <c r="AE250" s="94"/>
      <c r="AF250" s="94"/>
      <c r="AG250" s="94"/>
      <c r="AH250" s="51" t="e">
        <f>(#REF!+#REF!+U250+Y250+AC250+AG250)*100/(#REF!+#REF!+T250+X250+AB250+AF250)</f>
        <v>#REF!</v>
      </c>
      <c r="AI250" s="94"/>
      <c r="AJ250" s="19"/>
      <c r="AK250" s="19"/>
      <c r="AL250" s="19" t="e">
        <f>(#REF!+#REF!+U250+Y250+AC250+AG250+AK250)*100/(#REF!+#REF!+T250+X250+AB250+AF250+AJ250)</f>
        <v>#REF!</v>
      </c>
      <c r="AM250" s="104"/>
      <c r="AN250" s="104"/>
      <c r="AO250" s="103"/>
      <c r="AP250" s="19" t="e">
        <f>(#REF!+#REF!+U250+Y250+AC250+AG250+AK250+AO250)*100/(#REF!+#REF!+T250+X250+AB250+AF250+AJ250+AN250)</f>
        <v>#REF!</v>
      </c>
      <c r="AQ250" s="48"/>
      <c r="AR250" s="108"/>
      <c r="AS250" s="108"/>
      <c r="AT250" s="51" t="e">
        <f>(#REF!+#REF!+U250+Y250+AC250+AG250+AK250+AO250+AS250)*100/(#REF!+#REF!+T250+X250+AB250+AF250+AJ250+AN250+AR250)</f>
        <v>#REF!</v>
      </c>
      <c r="AU250" s="110"/>
      <c r="AV250" s="103"/>
      <c r="AW250" s="110"/>
      <c r="AX250" s="51" t="e">
        <f>(#REF!+#REF!+U250+Y250+AC250+AG250+AK250+AO250+AS250+AW250)*100/(#REF!+#REF!+T250+X250+AB250+AF250+AJ250+AN250+AR250+AV250)</f>
        <v>#REF!</v>
      </c>
      <c r="AY250" s="118"/>
      <c r="AZ250" s="103"/>
      <c r="BA250" s="110"/>
      <c r="BB250" s="51" t="e">
        <f>(#REF!+#REF!+U250+Y250+AC250+AG250+AK250+AO250+AS250+AW250+BA250)*100/(#REF!+#REF!+T250+X250+AB250+AF250+AJ250+AN250+AR250+AV250+AZ250)</f>
        <v>#REF!</v>
      </c>
      <c r="BC250" s="127"/>
      <c r="BD250" s="103"/>
      <c r="BE250" s="127"/>
      <c r="BF250" s="51" t="e">
        <f>(#REF!+#REF!+U250+Y250+AC250+AG250+AK250+AO250+AS250+AW250+BA250+BE250)*100/(#REF!+#REF!+T250+X250+AB250+AF250+AJ250+AN250+AR250+AV250+AZ250+BD250)</f>
        <v>#REF!</v>
      </c>
      <c r="BG250" s="16" t="e">
        <f>#REF!+#REF!+T250+X250+AB250+AF250</f>
        <v>#REF!</v>
      </c>
      <c r="BH250" s="16" t="e">
        <f>#REF!+#REF!+U250+Y250+AC250+AG250</f>
        <v>#REF!</v>
      </c>
    </row>
    <row r="251" spans="1:61" s="266" customFormat="1" ht="24" customHeight="1">
      <c r="A251" s="234"/>
      <c r="B251" s="235" t="s">
        <v>344</v>
      </c>
      <c r="C251" s="236"/>
      <c r="D251" s="236"/>
      <c r="E251" s="236"/>
      <c r="F251" s="237"/>
      <c r="G251" s="238"/>
      <c r="H251" s="87">
        <f>SUM(H248:H250)</f>
        <v>105535.5</v>
      </c>
      <c r="I251" s="284">
        <f>SUM(I248:I250)</f>
        <v>105535.5</v>
      </c>
      <c r="J251" s="284">
        <f aca="true" t="shared" si="98" ref="J251:Q251">SUM(J248:J250)</f>
        <v>0</v>
      </c>
      <c r="K251" s="284">
        <f t="shared" si="98"/>
        <v>0</v>
      </c>
      <c r="L251" s="284">
        <f t="shared" si="98"/>
        <v>105535.5</v>
      </c>
      <c r="M251" s="284">
        <f t="shared" si="98"/>
        <v>54876</v>
      </c>
      <c r="N251" s="284">
        <f t="shared" si="98"/>
        <v>54876</v>
      </c>
      <c r="O251" s="284">
        <f t="shared" si="98"/>
        <v>0</v>
      </c>
      <c r="P251" s="284">
        <f t="shared" si="98"/>
        <v>0</v>
      </c>
      <c r="Q251" s="284">
        <f t="shared" si="98"/>
        <v>54876</v>
      </c>
      <c r="R251" s="87"/>
      <c r="S251" s="87"/>
      <c r="T251" s="87">
        <f aca="true" t="shared" si="99" ref="T251:BE251">SUM(T248:T250)</f>
        <v>0</v>
      </c>
      <c r="U251" s="87">
        <f t="shared" si="99"/>
        <v>0</v>
      </c>
      <c r="V251" s="87"/>
      <c r="W251" s="87"/>
      <c r="X251" s="87">
        <f t="shared" si="99"/>
        <v>0</v>
      </c>
      <c r="Y251" s="87">
        <f t="shared" si="99"/>
        <v>0</v>
      </c>
      <c r="Z251" s="87"/>
      <c r="AA251" s="87"/>
      <c r="AB251" s="87">
        <f t="shared" si="99"/>
        <v>0</v>
      </c>
      <c r="AC251" s="87">
        <f t="shared" si="99"/>
        <v>0</v>
      </c>
      <c r="AD251" s="87"/>
      <c r="AE251" s="87"/>
      <c r="AF251" s="87">
        <f t="shared" si="99"/>
        <v>0</v>
      </c>
      <c r="AG251" s="87">
        <f t="shared" si="99"/>
        <v>0</v>
      </c>
      <c r="AH251" s="87"/>
      <c r="AI251" s="87"/>
      <c r="AJ251" s="87">
        <f t="shared" si="99"/>
        <v>0</v>
      </c>
      <c r="AK251" s="87">
        <f t="shared" si="99"/>
        <v>0</v>
      </c>
      <c r="AL251" s="87"/>
      <c r="AM251" s="87"/>
      <c r="AN251" s="87">
        <f t="shared" si="99"/>
        <v>0</v>
      </c>
      <c r="AO251" s="87">
        <f t="shared" si="99"/>
        <v>0</v>
      </c>
      <c r="AP251" s="87"/>
      <c r="AQ251" s="87"/>
      <c r="AR251" s="87">
        <f t="shared" si="99"/>
        <v>0</v>
      </c>
      <c r="AS251" s="87">
        <f t="shared" si="99"/>
        <v>0</v>
      </c>
      <c r="AT251" s="87"/>
      <c r="AU251" s="87"/>
      <c r="AV251" s="87">
        <f t="shared" si="99"/>
        <v>0</v>
      </c>
      <c r="AW251" s="87">
        <f t="shared" si="99"/>
        <v>0</v>
      </c>
      <c r="AX251" s="87"/>
      <c r="AY251" s="87"/>
      <c r="AZ251" s="87">
        <f t="shared" si="99"/>
        <v>0</v>
      </c>
      <c r="BA251" s="87">
        <f t="shared" si="99"/>
        <v>0</v>
      </c>
      <c r="BB251" s="87"/>
      <c r="BC251" s="87"/>
      <c r="BD251" s="87">
        <f t="shared" si="99"/>
        <v>0</v>
      </c>
      <c r="BE251" s="87">
        <f t="shared" si="99"/>
        <v>0</v>
      </c>
      <c r="BF251" s="87"/>
      <c r="BG251" s="90" t="e">
        <f>#REF!+#REF!+T251+X251+AB251+AF251</f>
        <v>#REF!</v>
      </c>
      <c r="BH251" s="90" t="e">
        <f>#REF!+#REF!+U251+Y251+AC251+AG251</f>
        <v>#REF!</v>
      </c>
      <c r="BI251" s="299"/>
    </row>
    <row r="252" spans="1:60" ht="70.5" customHeight="1">
      <c r="A252" s="138" t="s">
        <v>29</v>
      </c>
      <c r="B252" s="380" t="s">
        <v>513</v>
      </c>
      <c r="C252" s="212" t="s">
        <v>167</v>
      </c>
      <c r="D252" s="188" t="s">
        <v>343</v>
      </c>
      <c r="E252" s="188" t="s">
        <v>468</v>
      </c>
      <c r="F252" s="33" t="s">
        <v>625</v>
      </c>
      <c r="G252" s="13">
        <v>15</v>
      </c>
      <c r="H252" s="79">
        <f aca="true" t="shared" si="100" ref="H252:H257">L252</f>
        <v>110.1</v>
      </c>
      <c r="I252" s="63">
        <v>105</v>
      </c>
      <c r="J252" s="63">
        <v>5.1</v>
      </c>
      <c r="K252" s="63">
        <v>0</v>
      </c>
      <c r="L252" s="63">
        <f>J252+I252</f>
        <v>110.1</v>
      </c>
      <c r="M252" s="23">
        <f aca="true" t="shared" si="101" ref="M252:M257">Q252</f>
        <v>0</v>
      </c>
      <c r="N252" s="23">
        <v>0</v>
      </c>
      <c r="O252" s="23">
        <v>0</v>
      </c>
      <c r="P252" s="23">
        <v>0</v>
      </c>
      <c r="Q252" s="193">
        <f>N252+O252</f>
        <v>0</v>
      </c>
      <c r="R252" s="45">
        <v>0</v>
      </c>
      <c r="S252" s="30"/>
      <c r="T252" s="41"/>
      <c r="U252" s="41"/>
      <c r="V252" s="51" t="e">
        <f>(#REF!+#REF!+U252)*100/(#REF!+#REF!+T252)</f>
        <v>#REF!</v>
      </c>
      <c r="W252" s="54"/>
      <c r="X252" s="19"/>
      <c r="Y252" s="19"/>
      <c r="Z252" s="51" t="e">
        <f>(#REF!+#REF!+U252+Y252)*100/(#REF!+#REF!+T252+X252)</f>
        <v>#REF!</v>
      </c>
      <c r="AA252" s="94"/>
      <c r="AB252" s="19"/>
      <c r="AC252" s="94"/>
      <c r="AD252" s="51" t="e">
        <f>(#REF!+#REF!+U252+Y252+AC252)*100/(#REF!+#REF!+T252+X252+AB252)</f>
        <v>#REF!</v>
      </c>
      <c r="AE252" s="53"/>
      <c r="AF252" s="53"/>
      <c r="AG252" s="53"/>
      <c r="AH252" s="51" t="e">
        <f>(#REF!+#REF!+U252+Y252+AC252+AG252)*100/(#REF!+#REF!+T252+X252+AB252+AF252)</f>
        <v>#REF!</v>
      </c>
      <c r="AI252" s="54"/>
      <c r="AJ252" s="19"/>
      <c r="AK252" s="19"/>
      <c r="AL252" s="47" t="e">
        <f>(#REF!+#REF!+U252+Y252+AC252+AG252+AK252)*100/(#REF!+#REF!+T252+X252+AB252+AF252+AJ252)</f>
        <v>#REF!</v>
      </c>
      <c r="AM252" s="104"/>
      <c r="AN252" s="103"/>
      <c r="AO252" s="103"/>
      <c r="AP252" s="19" t="e">
        <f>(#REF!+#REF!+U252+Y252+AC252+AG252+AK252+AO252)*100/(#REF!+#REF!+T252+X252+AB252+AF252+AJ252+AN252)</f>
        <v>#REF!</v>
      </c>
      <c r="AQ252" s="54"/>
      <c r="AR252" s="54"/>
      <c r="AS252" s="54"/>
      <c r="AT252" s="51" t="e">
        <f>(#REF!+#REF!+U252+Y252+AC252+AG252+AK252+AO252+AS252)*100/(#REF!+#REF!+T252+X252+AB252+AF252+AJ252+AN252+AR252)</f>
        <v>#REF!</v>
      </c>
      <c r="AU252" s="110"/>
      <c r="AV252" s="110"/>
      <c r="AW252" s="110"/>
      <c r="AX252" s="51" t="e">
        <f>(#REF!+#REF!+U252+Y252+AC252+AG252+AK252+AO252+AS252+AW252)*100/(#REF!+#REF!+T252+X252+AB252+AF252+AJ252+AN252+AR252+AV252)</f>
        <v>#REF!</v>
      </c>
      <c r="AY252" s="53"/>
      <c r="AZ252" s="53"/>
      <c r="BA252" s="53"/>
      <c r="BB252" s="43" t="e">
        <f>(#REF!+#REF!+U252+Y252+AC252+AG252+AK252+AO252+AS252+AW252+BA252)*100/(#REF!+#REF!+T252+X252+AB252+AF252+AJ252+AN252+AR252+AV252+AZ252)</f>
        <v>#REF!</v>
      </c>
      <c r="BC252" s="126"/>
      <c r="BD252" s="126"/>
      <c r="BE252" s="127"/>
      <c r="BF252" s="51" t="e">
        <f>(#REF!+#REF!+U252+Y252+AC252+AG252+AK252+AO252+AS252+AW252+BA252+BE252)*100/(#REF!+#REF!+T252+X252+AB252+AF252+AJ252+AN252+AR252+AV252+AZ252+BD252)</f>
        <v>#REF!</v>
      </c>
      <c r="BG252" s="16" t="e">
        <f>#REF!+#REF!+T252+X252+AB252+AF252</f>
        <v>#REF!</v>
      </c>
      <c r="BH252" s="16" t="e">
        <f>#REF!+#REF!+U252+Y252+AC252+AG252</f>
        <v>#REF!</v>
      </c>
    </row>
    <row r="253" spans="1:60" ht="66" customHeight="1">
      <c r="A253" s="139"/>
      <c r="B253" s="380"/>
      <c r="C253" s="212" t="s">
        <v>168</v>
      </c>
      <c r="D253" s="187" t="s">
        <v>205</v>
      </c>
      <c r="E253" s="187" t="s">
        <v>466</v>
      </c>
      <c r="F253" s="33" t="s">
        <v>467</v>
      </c>
      <c r="G253" s="13">
        <v>4</v>
      </c>
      <c r="H253" s="79">
        <f t="shared" si="100"/>
        <v>17</v>
      </c>
      <c r="I253" s="63">
        <v>16.6</v>
      </c>
      <c r="J253" s="63">
        <v>0.4</v>
      </c>
      <c r="K253" s="63">
        <v>0</v>
      </c>
      <c r="L253" s="63">
        <f>J253+I253</f>
        <v>17</v>
      </c>
      <c r="M253" s="23">
        <f t="shared" si="101"/>
        <v>0</v>
      </c>
      <c r="N253" s="23">
        <v>0</v>
      </c>
      <c r="O253" s="23">
        <v>0</v>
      </c>
      <c r="P253" s="23">
        <v>0</v>
      </c>
      <c r="Q253" s="193">
        <f>N253+O253</f>
        <v>0</v>
      </c>
      <c r="R253" s="45">
        <v>0</v>
      </c>
      <c r="S253" s="30"/>
      <c r="T253" s="41"/>
      <c r="U253" s="41"/>
      <c r="V253" s="51" t="e">
        <f>(#REF!+#REF!+U253)*100/(#REF!+#REF!+T253)</f>
        <v>#REF!</v>
      </c>
      <c r="W253" s="53"/>
      <c r="X253" s="41"/>
      <c r="Y253" s="41"/>
      <c r="Z253" s="51" t="e">
        <f>(#REF!+#REF!+U253+Y253)*100/(#REF!+#REF!+T253+X253)</f>
        <v>#REF!</v>
      </c>
      <c r="AA253" s="53"/>
      <c r="AB253" s="41"/>
      <c r="AC253" s="53"/>
      <c r="AD253" s="51" t="e">
        <f>(#REF!+#REF!+U253+Y253+AC253)*100/(#REF!+#REF!+T253+X253+AB253)</f>
        <v>#REF!</v>
      </c>
      <c r="AE253" s="53"/>
      <c r="AF253" s="53"/>
      <c r="AG253" s="53"/>
      <c r="AH253" s="51" t="e">
        <f>(#REF!+#REF!+U253+Y253+AC253+AG253)*100/(#REF!+#REF!+T253+X253+AB253+AF253)</f>
        <v>#REF!</v>
      </c>
      <c r="AI253" s="53"/>
      <c r="AJ253" s="41"/>
      <c r="AK253" s="41"/>
      <c r="AL253" s="47" t="e">
        <f>(#REF!+#REF!+U253+Y253+AC253+AG253+AK253)*100/(#REF!+#REF!+T253+X253+AB253+AF253+AJ253)</f>
        <v>#REF!</v>
      </c>
      <c r="AM253" s="104"/>
      <c r="AN253" s="103"/>
      <c r="AO253" s="103"/>
      <c r="AP253" s="19" t="e">
        <f>(#REF!+#REF!+U253+Y253+AC253+AG253+AK253+AO253)*100/(#REF!+#REF!+T253+X253+AB253+AF253+AJ253+AN253)</f>
        <v>#REF!</v>
      </c>
      <c r="AQ253" s="48"/>
      <c r="AR253" s="107"/>
      <c r="AS253" s="107"/>
      <c r="AT253" s="51" t="e">
        <f>(#REF!+#REF!+U253+Y253+AC253+AG253+AK253+AO253+AS253)*100/(#REF!+#REF!+T253+X253+AB253+AF253+AJ253+AN253+AR253)</f>
        <v>#REF!</v>
      </c>
      <c r="AU253" s="112"/>
      <c r="AV253" s="112"/>
      <c r="AW253" s="112"/>
      <c r="AX253" s="51" t="e">
        <f>(#REF!+#REF!+U253+Y253+AC253+AG253+AK253+AO253+AS253+AW253)*100/(#REF!+#REF!+T253+X253+AB253+AF253+AJ253+AN253+AR253+AV253)</f>
        <v>#REF!</v>
      </c>
      <c r="AY253" s="53"/>
      <c r="AZ253" s="118"/>
      <c r="BA253" s="118"/>
      <c r="BB253" s="43" t="e">
        <f>(#REF!+#REF!+U253+Y253+AC253+AG253+AK253+AO253+AS253+AW253+BA253)*100/(#REF!+#REF!+T253+X253+AB253+AF253+AJ253+AN253+AR253+AV253+AZ253)</f>
        <v>#REF!</v>
      </c>
      <c r="BC253" s="126"/>
      <c r="BD253" s="126"/>
      <c r="BE253" s="127"/>
      <c r="BF253" s="51" t="e">
        <f>(#REF!+#REF!+U253+Y253+AC253+AG253+AK253+AO253+AS253+AW253+BA253+BE253)*100/(#REF!+#REF!+T253+X253+AB253+AF253+AJ253+AN253+AR253+AV253+AZ253+BD253)</f>
        <v>#REF!</v>
      </c>
      <c r="BG253" s="16" t="e">
        <f>#REF!+#REF!+T253+X253+AB253+AF253</f>
        <v>#REF!</v>
      </c>
      <c r="BH253" s="16" t="e">
        <f>#REF!+#REF!+U253+Y253+AC253+AG253</f>
        <v>#REF!</v>
      </c>
    </row>
    <row r="254" spans="1:60" ht="96">
      <c r="A254" s="338" t="s">
        <v>31</v>
      </c>
      <c r="B254" s="338" t="s">
        <v>512</v>
      </c>
      <c r="C254" s="217" t="s">
        <v>340</v>
      </c>
      <c r="D254" s="181" t="s">
        <v>341</v>
      </c>
      <c r="E254" s="181" t="s">
        <v>506</v>
      </c>
      <c r="F254" s="33" t="s">
        <v>653</v>
      </c>
      <c r="G254" s="13">
        <v>10</v>
      </c>
      <c r="H254" s="79">
        <f t="shared" si="100"/>
        <v>1980</v>
      </c>
      <c r="I254" s="109">
        <v>1980</v>
      </c>
      <c r="J254" s="109">
        <v>0</v>
      </c>
      <c r="K254" s="109">
        <v>0</v>
      </c>
      <c r="L254" s="63">
        <f>J254+I254</f>
        <v>1980</v>
      </c>
      <c r="M254" s="23">
        <f t="shared" si="101"/>
        <v>1516.9</v>
      </c>
      <c r="N254" s="23">
        <v>0</v>
      </c>
      <c r="O254" s="23">
        <v>1516.9</v>
      </c>
      <c r="P254" s="23">
        <v>0</v>
      </c>
      <c r="Q254" s="193">
        <f>N254+O254</f>
        <v>1516.9</v>
      </c>
      <c r="R254" s="45">
        <v>7</v>
      </c>
      <c r="S254" s="30"/>
      <c r="T254" s="41"/>
      <c r="U254" s="41"/>
      <c r="V254" s="51" t="e">
        <f>(#REF!+#REF!+U254)*100/(#REF!+#REF!+T254)</f>
        <v>#REF!</v>
      </c>
      <c r="W254" s="53"/>
      <c r="X254" s="41"/>
      <c r="Y254" s="41"/>
      <c r="Z254" s="51" t="e">
        <f>(#REF!+#REF!+U254+Y254)*100/(#REF!+#REF!+T254+X254)</f>
        <v>#REF!</v>
      </c>
      <c r="AA254" s="53"/>
      <c r="AB254" s="41"/>
      <c r="AC254" s="53"/>
      <c r="AD254" s="51" t="e">
        <f>(#REF!+#REF!+U254+Y254+AC254)*100/(#REF!+#REF!+T254+X254+AB254)</f>
        <v>#REF!</v>
      </c>
      <c r="AE254" s="94"/>
      <c r="AF254" s="94"/>
      <c r="AG254" s="94"/>
      <c r="AH254" s="51" t="e">
        <f>(#REF!+#REF!+U254+Y254+AC254+AG254)*100/(#REF!+#REF!+T254+X254+AB254+AF254)</f>
        <v>#REF!</v>
      </c>
      <c r="AI254" s="53"/>
      <c r="AJ254" s="41"/>
      <c r="AK254" s="41"/>
      <c r="AL254" s="47" t="e">
        <f>(#REF!+#REF!+U254+Y254+AC254+AG254+AK254)*100/(#REF!+#REF!+T254+X254+AB254+AF254+AJ254)</f>
        <v>#REF!</v>
      </c>
      <c r="AM254" s="104"/>
      <c r="AN254" s="103"/>
      <c r="AO254" s="103"/>
      <c r="AP254" s="19" t="e">
        <f>(#REF!+#REF!+U254+Y254+AC254+AG254+AK254+AO254)*100/(#REF!+#REF!+T254+X254+AB254+AF254+AJ254+AN254)</f>
        <v>#REF!</v>
      </c>
      <c r="AQ254" s="53"/>
      <c r="AR254" s="53"/>
      <c r="AS254" s="53"/>
      <c r="AT254" s="51" t="e">
        <f>(#REF!+#REF!+U254+Y254+AC254+AG254+AK254+AO254+AS254)*100/(#REF!+#REF!+T254+X254+AB254+AF254+AJ254+AN254+AR254)</f>
        <v>#REF!</v>
      </c>
      <c r="AU254" s="53"/>
      <c r="AV254" s="53"/>
      <c r="AW254" s="53"/>
      <c r="AX254" s="51" t="e">
        <f>(#REF!+#REF!+U254+Y254+AC254+AG254+AK254+AO254+AS254+AW254)*100/(#REF!+#REF!+T254+X254+AB254+AF254+AJ254+AN254+AR254+AV254)</f>
        <v>#REF!</v>
      </c>
      <c r="AY254" s="118"/>
      <c r="AZ254" s="118"/>
      <c r="BA254" s="118"/>
      <c r="BB254" s="43" t="e">
        <f>(#REF!+#REF!+U254+Y254+AC254+AG254+AK254+AO254+AS254+AW254+BA254)*100/(#REF!+#REF!+T254+X254+AB254+AF254+AJ254+AN254+AR254+AV254+AZ254)</f>
        <v>#REF!</v>
      </c>
      <c r="BC254" s="53"/>
      <c r="BD254" s="53"/>
      <c r="BE254" s="54"/>
      <c r="BF254" s="51" t="e">
        <f>(#REF!+#REF!+U254+Y254+AC254+AG254+AK254+AO254+AS254+AW254+BA254+BE254)*100/(#REF!+#REF!+T254+X254+AB254+AF254+AJ254+AN254+AR254+AV254+AZ254+BD254)</f>
        <v>#REF!</v>
      </c>
      <c r="BG254" s="16" t="e">
        <f>#REF!+#REF!+T254+X254+AB254+AF254</f>
        <v>#REF!</v>
      </c>
      <c r="BH254" s="16" t="e">
        <f>#REF!+#REF!+U254+Y254+AC254+AG254</f>
        <v>#REF!</v>
      </c>
    </row>
    <row r="255" spans="1:60" ht="52.5" customHeight="1">
      <c r="A255" s="340"/>
      <c r="B255" s="340"/>
      <c r="C255" s="212" t="s">
        <v>141</v>
      </c>
      <c r="D255" s="162" t="s">
        <v>286</v>
      </c>
      <c r="E255" s="162" t="s">
        <v>404</v>
      </c>
      <c r="F255" s="33">
        <v>3</v>
      </c>
      <c r="G255" s="13">
        <v>2</v>
      </c>
      <c r="H255" s="79">
        <f t="shared" si="100"/>
        <v>6.1</v>
      </c>
      <c r="I255" s="143">
        <v>6</v>
      </c>
      <c r="J255" s="143">
        <v>0.1</v>
      </c>
      <c r="K255" s="143">
        <v>0</v>
      </c>
      <c r="L255" s="63">
        <f>J255+I255</f>
        <v>6.1</v>
      </c>
      <c r="M255" s="23">
        <f t="shared" si="101"/>
        <v>0</v>
      </c>
      <c r="N255" s="23">
        <v>0</v>
      </c>
      <c r="O255" s="23">
        <v>0</v>
      </c>
      <c r="P255" s="23">
        <v>0</v>
      </c>
      <c r="Q255" s="193">
        <v>0</v>
      </c>
      <c r="R255" s="45">
        <v>0</v>
      </c>
      <c r="S255" s="30"/>
      <c r="T255" s="41"/>
      <c r="U255" s="126"/>
      <c r="V255" s="51" t="e">
        <f>(#REF!+#REF!+U255)*100/(#REF!+#REF!+T255)</f>
        <v>#REF!</v>
      </c>
      <c r="W255" s="126"/>
      <c r="X255" s="41"/>
      <c r="Y255" s="41"/>
      <c r="Z255" s="51" t="e">
        <f>(#REF!+#REF!+U255+Y255)*100/(#REF!+#REF!+T255+X255)</f>
        <v>#REF!</v>
      </c>
      <c r="AA255" s="126"/>
      <c r="AB255" s="41"/>
      <c r="AC255" s="126"/>
      <c r="AD255" s="51" t="e">
        <f>(#REF!+#REF!+U255+Y255+AC255)*100/(#REF!+#REF!+T255+X255+AB255)</f>
        <v>#REF!</v>
      </c>
      <c r="AE255" s="126"/>
      <c r="AF255" s="126"/>
      <c r="AG255" s="126"/>
      <c r="AH255" s="51" t="e">
        <f>(#REF!+#REF!+U255+Y255+AC255+AG255)*100/(#REF!+#REF!+T255+X255+AB255+AF255)</f>
        <v>#REF!</v>
      </c>
      <c r="AI255" s="126"/>
      <c r="AJ255" s="41"/>
      <c r="AK255" s="41"/>
      <c r="AL255" s="47" t="e">
        <f>(#REF!+#REF!+U255+Y255+AC255+AG255+AK255)*100/(#REF!+#REF!+T255+X255+AB255+AF255+AJ255)</f>
        <v>#REF!</v>
      </c>
      <c r="AM255" s="127"/>
      <c r="AN255" s="103"/>
      <c r="AO255" s="127"/>
      <c r="AP255" s="103" t="e">
        <f>(#REF!+#REF!+U255+Y255+AC255+AG255+AK255+AO255)*100/(#REF!+#REF!+T255+X255+AB255+AF255+AJ255+AN255)</f>
        <v>#REF!</v>
      </c>
      <c r="AQ255" s="115"/>
      <c r="AR255" s="126"/>
      <c r="AS255" s="126"/>
      <c r="AT255" s="51" t="e">
        <f>(#REF!+#REF!+U255+Y255+AC255+AG255+AK255+AO255+AS255)*100/(#REF!+#REF!+T255+X255+AB255+AF255+AJ255+AN255+AR255)</f>
        <v>#REF!</v>
      </c>
      <c r="AU255" s="126"/>
      <c r="AV255" s="126"/>
      <c r="AW255" s="126"/>
      <c r="AX255" s="51" t="e">
        <f>(#REF!+#REF!+U255+Y255+AC255+AG255+AK255+AO255+AS255+AW255)*100/(#REF!+#REF!+T255+X255+AB255+AF255+AJ255+AN255+AR255+AV255)</f>
        <v>#REF!</v>
      </c>
      <c r="AY255" s="126"/>
      <c r="AZ255" s="126"/>
      <c r="BA255" s="126"/>
      <c r="BB255" s="43" t="e">
        <f>(#REF!+#REF!+U255+Y255+AC255+AG255+AK255+AO255+AS255+AW255+BA255)*100/(#REF!+#REF!+T255+X255+AB255+AF255+AJ255+AN255+AR255+AV255+AZ255)</f>
        <v>#REF!</v>
      </c>
      <c r="BC255" s="126"/>
      <c r="BD255" s="126"/>
      <c r="BE255" s="127"/>
      <c r="BF255" s="51" t="e">
        <f>(#REF!+#REF!+U255+Y255+AC255+AG255+AK255+AO255+AS255+AW255+BA255+BE255)*100/(#REF!+#REF!+T255+X255+AB255+AF255+AJ255+AN255+AR255+AV255+AZ255+BD255)</f>
        <v>#REF!</v>
      </c>
      <c r="BG255" s="16" t="e">
        <f>#REF!+#REF!+T255+X255+AB255+AF255</f>
        <v>#REF!</v>
      </c>
      <c r="BH255" s="16" t="e">
        <f>#REF!+#REF!+U255+Y255+AC255+AG255</f>
        <v>#REF!</v>
      </c>
    </row>
    <row r="256" spans="1:60" ht="68.25" customHeight="1">
      <c r="A256" s="155" t="s">
        <v>77</v>
      </c>
      <c r="B256" s="155" t="s">
        <v>531</v>
      </c>
      <c r="C256" s="217" t="s">
        <v>532</v>
      </c>
      <c r="D256" s="162"/>
      <c r="E256" s="162" t="s">
        <v>533</v>
      </c>
      <c r="F256" s="33">
        <v>120.2</v>
      </c>
      <c r="G256" s="13">
        <v>14</v>
      </c>
      <c r="H256" s="79">
        <f t="shared" si="100"/>
        <v>1682.7</v>
      </c>
      <c r="I256" s="143">
        <v>0</v>
      </c>
      <c r="J256" s="143">
        <v>0</v>
      </c>
      <c r="K256" s="143">
        <v>1682.7</v>
      </c>
      <c r="L256" s="63">
        <f>I256+J256+K256</f>
        <v>1682.7</v>
      </c>
      <c r="M256" s="23">
        <f t="shared" si="101"/>
        <v>724.3</v>
      </c>
      <c r="N256" s="23">
        <v>724.3</v>
      </c>
      <c r="O256" s="23">
        <v>0</v>
      </c>
      <c r="P256" s="23">
        <v>0</v>
      </c>
      <c r="Q256" s="193">
        <f>N256+O256+P256</f>
        <v>724.3</v>
      </c>
      <c r="R256" s="45">
        <v>7</v>
      </c>
      <c r="S256" s="30"/>
      <c r="T256" s="41"/>
      <c r="U256" s="126"/>
      <c r="V256" s="51"/>
      <c r="W256" s="126"/>
      <c r="X256" s="41"/>
      <c r="Y256" s="41"/>
      <c r="Z256" s="51"/>
      <c r="AA256" s="126"/>
      <c r="AB256" s="41"/>
      <c r="AC256" s="126"/>
      <c r="AD256" s="51"/>
      <c r="AE256" s="126"/>
      <c r="AF256" s="126"/>
      <c r="AG256" s="126"/>
      <c r="AH256" s="51"/>
      <c r="AI256" s="126"/>
      <c r="AJ256" s="41"/>
      <c r="AK256" s="41"/>
      <c r="AL256" s="47"/>
      <c r="AM256" s="127"/>
      <c r="AN256" s="141"/>
      <c r="AO256" s="127"/>
      <c r="AP256" s="141"/>
      <c r="AQ256" s="115"/>
      <c r="AR256" s="126"/>
      <c r="AS256" s="126"/>
      <c r="AT256" s="51"/>
      <c r="AU256" s="126"/>
      <c r="AV256" s="126"/>
      <c r="AW256" s="126"/>
      <c r="AX256" s="51"/>
      <c r="AY256" s="126"/>
      <c r="AZ256" s="126"/>
      <c r="BA256" s="126"/>
      <c r="BB256" s="43"/>
      <c r="BC256" s="126"/>
      <c r="BD256" s="126"/>
      <c r="BE256" s="127"/>
      <c r="BF256" s="51"/>
      <c r="BG256" s="16"/>
      <c r="BH256" s="16"/>
    </row>
    <row r="257" spans="1:60" ht="72" customHeight="1">
      <c r="A257" s="216" t="s">
        <v>81</v>
      </c>
      <c r="B257" s="216" t="s">
        <v>626</v>
      </c>
      <c r="C257" s="217" t="s">
        <v>555</v>
      </c>
      <c r="D257" s="181"/>
      <c r="E257" s="181" t="s">
        <v>556</v>
      </c>
      <c r="F257" s="204">
        <v>23.2</v>
      </c>
      <c r="G257" s="181">
        <v>3</v>
      </c>
      <c r="H257" s="79">
        <f t="shared" si="100"/>
        <v>70.69999999999999</v>
      </c>
      <c r="I257" s="143">
        <v>69.6</v>
      </c>
      <c r="J257" s="143">
        <v>1.1</v>
      </c>
      <c r="K257" s="143">
        <v>0</v>
      </c>
      <c r="L257" s="63">
        <f>J257+I257</f>
        <v>70.69999999999999</v>
      </c>
      <c r="M257" s="23">
        <f t="shared" si="101"/>
        <v>0</v>
      </c>
      <c r="N257" s="23">
        <v>0</v>
      </c>
      <c r="O257" s="23">
        <v>0</v>
      </c>
      <c r="P257" s="23">
        <v>0</v>
      </c>
      <c r="Q257" s="193">
        <v>0</v>
      </c>
      <c r="R257" s="45">
        <v>0</v>
      </c>
      <c r="S257" s="30"/>
      <c r="T257" s="41"/>
      <c r="U257" s="126"/>
      <c r="V257" s="51"/>
      <c r="W257" s="126"/>
      <c r="X257" s="41"/>
      <c r="Y257" s="41"/>
      <c r="Z257" s="51"/>
      <c r="AA257" s="126"/>
      <c r="AB257" s="41"/>
      <c r="AC257" s="126"/>
      <c r="AD257" s="51"/>
      <c r="AE257" s="126"/>
      <c r="AF257" s="126"/>
      <c r="AG257" s="126"/>
      <c r="AH257" s="51"/>
      <c r="AI257" s="126"/>
      <c r="AJ257" s="41"/>
      <c r="AK257" s="41"/>
      <c r="AL257" s="47"/>
      <c r="AM257" s="127"/>
      <c r="AN257" s="141"/>
      <c r="AO257" s="127"/>
      <c r="AP257" s="141"/>
      <c r="AQ257" s="115"/>
      <c r="AR257" s="126"/>
      <c r="AS257" s="126"/>
      <c r="AT257" s="51"/>
      <c r="AU257" s="126"/>
      <c r="AV257" s="126"/>
      <c r="AW257" s="126"/>
      <c r="AX257" s="51"/>
      <c r="AY257" s="126"/>
      <c r="AZ257" s="126"/>
      <c r="BA257" s="126"/>
      <c r="BB257" s="43"/>
      <c r="BC257" s="126"/>
      <c r="BD257" s="126"/>
      <c r="BE257" s="127"/>
      <c r="BF257" s="51"/>
      <c r="BG257" s="16"/>
      <c r="BH257" s="16"/>
    </row>
    <row r="258" spans="1:63" s="240" customFormat="1" ht="29.25" customHeight="1">
      <c r="A258" s="87"/>
      <c r="B258" s="91" t="s">
        <v>344</v>
      </c>
      <c r="C258" s="87"/>
      <c r="D258" s="87"/>
      <c r="E258" s="87"/>
      <c r="F258" s="87"/>
      <c r="G258" s="87"/>
      <c r="H258" s="87">
        <f>SUM(H252:H257)</f>
        <v>3866.5999999999995</v>
      </c>
      <c r="I258" s="284">
        <f>SUM(I252:I257)</f>
        <v>2177.2</v>
      </c>
      <c r="J258" s="284">
        <f aca="true" t="shared" si="102" ref="J258:Q258">SUM(J252:J257)</f>
        <v>6.699999999999999</v>
      </c>
      <c r="K258" s="284">
        <f t="shared" si="102"/>
        <v>1682.7</v>
      </c>
      <c r="L258" s="284">
        <f t="shared" si="102"/>
        <v>3866.5999999999995</v>
      </c>
      <c r="M258" s="284">
        <f t="shared" si="102"/>
        <v>2241.2</v>
      </c>
      <c r="N258" s="284">
        <f t="shared" si="102"/>
        <v>724.3</v>
      </c>
      <c r="O258" s="284">
        <f t="shared" si="102"/>
        <v>1516.9</v>
      </c>
      <c r="P258" s="284">
        <f t="shared" si="102"/>
        <v>0</v>
      </c>
      <c r="Q258" s="284">
        <f t="shared" si="102"/>
        <v>2241.2</v>
      </c>
      <c r="R258" s="87"/>
      <c r="S258" s="92"/>
      <c r="T258" s="92">
        <f>SUM(T252:T254)</f>
        <v>0</v>
      </c>
      <c r="U258" s="92">
        <f>SUM(U252:U254)</f>
        <v>0</v>
      </c>
      <c r="V258" s="93"/>
      <c r="W258" s="92"/>
      <c r="X258" s="92">
        <f>SUM(X252:X254)</f>
        <v>0</v>
      </c>
      <c r="Y258" s="92">
        <f>SUM(Y252:Y254)</f>
        <v>0</v>
      </c>
      <c r="Z258" s="93"/>
      <c r="AA258" s="92"/>
      <c r="AB258" s="92">
        <f>SUM(AB252:AB254)</f>
        <v>0</v>
      </c>
      <c r="AC258" s="92">
        <f>SUM(AC252:AC254)</f>
        <v>0</v>
      </c>
      <c r="AD258" s="93"/>
      <c r="AE258" s="92"/>
      <c r="AF258" s="92">
        <f>SUM(AF252:AF254)</f>
        <v>0</v>
      </c>
      <c r="AG258" s="92">
        <f>SUM(AG252:AG254)</f>
        <v>0</v>
      </c>
      <c r="AH258" s="93"/>
      <c r="AI258" s="92"/>
      <c r="AJ258" s="92">
        <f>SUM(AJ252:AJ254)</f>
        <v>0</v>
      </c>
      <c r="AK258" s="92">
        <f>SUM(AK252:AK254)</f>
        <v>0</v>
      </c>
      <c r="AL258" s="92"/>
      <c r="AM258" s="92"/>
      <c r="AN258" s="92">
        <f>SUM(AN252:AN254)</f>
        <v>0</v>
      </c>
      <c r="AO258" s="92">
        <f>SUM(AO252:AO254)</f>
        <v>0</v>
      </c>
      <c r="AP258" s="92"/>
      <c r="AQ258" s="92"/>
      <c r="AR258" s="92">
        <f>SUM(AR252:AR254)</f>
        <v>0</v>
      </c>
      <c r="AS258" s="92">
        <f>SUM(AS252:AS254)</f>
        <v>0</v>
      </c>
      <c r="AT258" s="93"/>
      <c r="AU258" s="92"/>
      <c r="AV258" s="92">
        <f>SUM(AV252:AV254)</f>
        <v>0</v>
      </c>
      <c r="AW258" s="92">
        <f>SUM(AW252:AW254)</f>
        <v>0</v>
      </c>
      <c r="AX258" s="93"/>
      <c r="AY258" s="92"/>
      <c r="AZ258" s="92">
        <f>SUM(AZ252:AZ254)</f>
        <v>0</v>
      </c>
      <c r="BA258" s="92">
        <f>SUM(BA252:BA254)</f>
        <v>0</v>
      </c>
      <c r="BB258" s="93"/>
      <c r="BC258" s="92"/>
      <c r="BD258" s="92">
        <f>SUM(BD252:BD254)</f>
        <v>0</v>
      </c>
      <c r="BE258" s="92">
        <f>SUM(BE252:BE254)</f>
        <v>0</v>
      </c>
      <c r="BF258" s="93"/>
      <c r="BG258" s="16" t="e">
        <f>#REF!+#REF!+T258+X258+AB258</f>
        <v>#REF!</v>
      </c>
      <c r="BH258" s="16" t="e">
        <f>#REF!+#REF!+U258+Y258+AC258</f>
        <v>#REF!</v>
      </c>
      <c r="BI258" s="299"/>
      <c r="BK258" s="36"/>
    </row>
    <row r="259" spans="1:63" s="240" customFormat="1" ht="43.5" customHeight="1">
      <c r="A259" s="88"/>
      <c r="B259" s="89" t="s">
        <v>345</v>
      </c>
      <c r="C259" s="88"/>
      <c r="D259" s="88"/>
      <c r="E259" s="88"/>
      <c r="F259" s="88"/>
      <c r="G259" s="88"/>
      <c r="H259" s="88">
        <f>H258+H251+H247+H245+H242+H240+H227+H225+H221+H219+H217+H210+H207+H197+H142+H140+H137+H135+H133+H131+H125+H120+H115+H113+H103+H101+H84+H54+H52+H49+H45+H43+H41+H38+H36+H32+H25+H22+H14+H12+H10</f>
        <v>2434027.9999999995</v>
      </c>
      <c r="I259" s="88">
        <f aca="true" t="shared" si="103" ref="I259:Q259">I258+I251+I247+I245+I242+I240+I227+I225+I221+I219+I217+I210+I207+I197+I142+I140+I137+I135+I133+I131+I125+I120+I115+I113+I103+I101+I84+I54+I52+I49+I45+I43+I41+I38+I36+I32+I25+I22+I14+I12+I10</f>
        <v>2260507.9000000004</v>
      </c>
      <c r="J259" s="88">
        <f t="shared" si="103"/>
        <v>87343.20000000001</v>
      </c>
      <c r="K259" s="88">
        <f t="shared" si="103"/>
        <v>85934.1</v>
      </c>
      <c r="L259" s="88">
        <f t="shared" si="103"/>
        <v>2433785.1999999997</v>
      </c>
      <c r="M259" s="88">
        <f t="shared" si="103"/>
        <v>1470502.9999999998</v>
      </c>
      <c r="N259" s="88">
        <f t="shared" si="103"/>
        <v>1369778.2</v>
      </c>
      <c r="O259" s="88">
        <f t="shared" si="103"/>
        <v>60647.599999999984</v>
      </c>
      <c r="P259" s="88">
        <f t="shared" si="103"/>
        <v>40077.2</v>
      </c>
      <c r="Q259" s="88">
        <f t="shared" si="103"/>
        <v>1470502.9999999998</v>
      </c>
      <c r="R259" s="88"/>
      <c r="S259" s="88"/>
      <c r="T259" s="88" t="e">
        <f>T258+T251+T245+T242+T240+T227+T225+T221+T219+T217+T210+T207+T197+T142+T140+T137+T135+T133+T131+T125+T120+T117+T115+T113+T103+T101+T84+T54+T52+T49+T41+T38+T36+T32+T27+T25+T22+T14+T12+T10</f>
        <v>#REF!</v>
      </c>
      <c r="U259" s="88" t="e">
        <f>U258+U251+U245+U242+U240+U227+U225+U221+U219+U217+U210+U207+U197+U142+U140+U137+U135+U133+U131+U125+U120+U117+U115+U113+U103+U101+U84+U54+U52+U49+U41+U38+U36+U32+U27+U25+U22+U14+U12+U10</f>
        <v>#REF!</v>
      </c>
      <c r="V259" s="88"/>
      <c r="W259" s="88"/>
      <c r="X259" s="88" t="e">
        <f>X258+X251+X245+X242+X240+X227+X225+X221+X219+X217+X210+X207+X197+X142+X140+X137+X135+X133+X131+X125+X120+X117+X115+X113+X103+X101+X84+X54+X52+X49+X41+X38+X36+X32+X27+X25+X22+X14+X12+X10</f>
        <v>#REF!</v>
      </c>
      <c r="Y259" s="88" t="e">
        <f>Y258+Y251+Y245+Y242+Y240+Y227+Y225+Y221+Y219+Y217+Y210+Y207+Y197+Y142+Y140+Y137+Y135+Y133+Y131+Y125+Y120+Y117+Y115+Y113+Y103+Y101+Y84+Y54+Y52+Y49+Y41+Y38+Y36+Y32+Y27+Y25+Y22+Y14+Y12+Y10</f>
        <v>#REF!</v>
      </c>
      <c r="Z259" s="88"/>
      <c r="AA259" s="88"/>
      <c r="AB259" s="88" t="e">
        <f>AB258+AB251+AB245+AB242+AB240+AB227+AB225+AB221+AB219+AB217+AB210+AB207+AB197+AB142+AB140+AB137+AB135+AB133+AB131+AB125+AB120+AB117+AB115+AB113+AB103+AB101+AB84+AB54+AB52+AB49+AB41+AB38+AB36+AB32+AB27+AB25+AB22+AB14+AB12+AB10</f>
        <v>#REF!</v>
      </c>
      <c r="AC259" s="88" t="e">
        <f>AC258+AC251+AC245+AC242+AC240+AC227+AC225+AC221+AC219+AC217+AC210+AC207+AC197+AC142+AC140+AC137+AC135+AC133+AC131+AC125+AC120+AC117+AC115+AC113+AC103+AC101+AC84+AC54+AC52+AC49+AC41+AC38+AC36+AC32+AC27+AC25+AC22+AC14+AC12+AC10</f>
        <v>#REF!</v>
      </c>
      <c r="AD259" s="88"/>
      <c r="AE259" s="88"/>
      <c r="AF259" s="88" t="e">
        <f>AF258+AF251+AF245+AF242+AF240+AF227+AF225+AF221+AF219+AF217+AF210+AF207+AF197+AF142+AF140+AF137+AF135+AF133+AF131+AF125+AF120+AF117+AF115+AF113+AF103+AF101+AF84+AF54+AF52+AF49+AF41+AF38+AF36+AF32+AF27+AF25+AF22+AF14+AF12+AF10</f>
        <v>#REF!</v>
      </c>
      <c r="AG259" s="88" t="e">
        <f>AG258+AG251+AG245+AG242+AG240+AG227+AG225+AG221+AG219+AG217+AG210+AG207+AG197+AG142+AG140+AG137+AG135+AG133+AG131+AG125+AG120+AG117+AG115+AG113+AG103+AG101+AG84+AG54+AG52+AG49+AG41+AG38+AG36+AG32+AG27+AG25+AG22+AG14+AG12+AG10</f>
        <v>#REF!</v>
      </c>
      <c r="AH259" s="88"/>
      <c r="AI259" s="88"/>
      <c r="AJ259" s="88" t="e">
        <f>AJ258+AJ251+AJ245+AJ242+AJ240+AJ227+AJ225+AJ221+AJ219+AJ217+AJ210+AJ207+AJ197+AJ142+AJ140+AJ137+AJ135+AJ133+AJ131+AJ125+AJ120+AJ117+AJ115+AJ113+AJ103+AJ101+AJ84+AJ54+AJ52+AJ49+AJ41+AJ38+AJ36+AJ32+AJ27+AJ25+AJ22+AJ14+AJ12+AJ10</f>
        <v>#REF!</v>
      </c>
      <c r="AK259" s="88" t="e">
        <f>AK258+AK251+AK245+AK242+AK240+AK227+AK225+AK221+AK219+AK217+AK210+AK207+AK197+AK142+AK140+AK137+AK135+AK133+AK131+AK125+AK120+AK117+AK115+AK113+AK103+AK101+AK84+AK54+AK52+AK49+AK41+AK38+AK36+AK32+AK27+AK25+AK22+AK14+AK12+AK10</f>
        <v>#REF!</v>
      </c>
      <c r="AL259" s="88"/>
      <c r="AM259" s="88"/>
      <c r="AN259" s="88" t="e">
        <f>AN258+AN251+AN245+AN242+AN240+AN227+AN225+AN221+AN219+AN217+AN210+AN207+AN197+AN142+AN140+AN137+AN135+AN133+AN131+AN125+AN120+AN117+AN115+AN113+AN103+AN101+AN84+AN54+AN52+AN49+AN41+AN38+AN36+AN32+AN27+AN25+AN22+AN14+AN12+AN10</f>
        <v>#REF!</v>
      </c>
      <c r="AO259" s="88" t="e">
        <f>AO258+AO251+AO245+AO242+AO240+AO227+AO225+AO221+AO219+AO217+AO210+AO207+AO197+AO142+AO140+AO137+AO135+AO133+AO131+AO125+AO120+AO117+AO115+AO113+AO103+AO101+AO84+AO54+AO52+AO49+AO41+AO38+AO36+AO32+AO27+AO25+AO22+AO14+AO12+AO10</f>
        <v>#REF!</v>
      </c>
      <c r="AP259" s="88"/>
      <c r="AQ259" s="88"/>
      <c r="AR259" s="88" t="e">
        <f>AR258+AR251+AR245+AR242+AR240+AR227+AR225+AR221+AR219+AR217+AR210+AR207+AR197+AR142+AR140+AR137+AR135+AR133+AR131+AR125+AR120+AR117+AR115+AR113+AR103+AR101+AR84+AR54+AR52+AR49+AR41+AR38+AR36+AR32+AR27+AR25+AR22+AR14+AR12+AR10</f>
        <v>#REF!</v>
      </c>
      <c r="AS259" s="88" t="e">
        <f>AS258+AS251+AS245+AS242+AS240+AS227+AS225+AS221+AS219+AS217+AS210+AS207+AS197+AS142+AS140+AS137+AS135+AS133+AS131+AS125+AS120+AS117+AS115+AS113+AS103+AS101+AS84+AS54+AS52+AS49+AS41+AS38+AS36+AS32+AS27+AS25+AS22+AS14+AS12+AS10</f>
        <v>#REF!</v>
      </c>
      <c r="AT259" s="88"/>
      <c r="AU259" s="88"/>
      <c r="AV259" s="88" t="e">
        <f>AV258+AV251+AV245+AV242+AV240+AV227+AV225+AV221+AV219+AV217+AV210+AV207+AV197+AV142+AV140+AV137+AV135+AV133+AV131+AV125+AV120+AV117+AV115+AV113+AV103+AV101+AV84+AV54+AV52+AV49+AV41+AV38+AV36+AV32+AV27+AV25+AV22+AV14+AV12+AV10</f>
        <v>#REF!</v>
      </c>
      <c r="AW259" s="88" t="e">
        <f>AW258+AW251+AW245+AW242+AW240+AW227+AW225+AW221+AW219+AW217+AW210+AW207+AW197+AW142+AW140+AW137+AW135+AW133+AW131+AW125+AW120+AW117+AW115+AW113+AW103+AW101+AW84+AW54+AW52+AW49+AW41+AW38+AW36+AW32+AW27+AW25+AW22+AW14+AW12+AW10</f>
        <v>#REF!</v>
      </c>
      <c r="AX259" s="88"/>
      <c r="AY259" s="88"/>
      <c r="AZ259" s="88" t="e">
        <f>AZ258+AZ251+AZ245+AZ242+AZ240+AZ227+AZ225+AZ221+AZ219+AZ217+AZ210+AZ207+AZ197+AZ142+AZ140+AZ137+AZ135+AZ133+AZ131+AZ125+AZ120+AZ117+AZ115+AZ113+AZ103+AZ101+AZ84+AZ54+AZ52+AZ49+AZ41+AZ38+AZ36+AZ32+AZ27+AZ25+AZ22+AZ14+AZ12+AZ10</f>
        <v>#REF!</v>
      </c>
      <c r="BA259" s="88" t="e">
        <f>BA258+BA251+BA245+BA242+BA240+BA227+BA225+BA221+BA219+BA217+BA210+BA207+BA197+BA142+BA140+BA137+BA135+BA133+BA131+BA125+BA120+BA117+BA115+BA113+BA103+BA101+BA84+BA54+BA52+BA49+BA41+BA38+BA36+BA32+BA27+BA25+BA22+BA14+BA12+BA10</f>
        <v>#REF!</v>
      </c>
      <c r="BB259" s="88"/>
      <c r="BC259" s="88"/>
      <c r="BD259" s="88" t="e">
        <f>BD258+BD251+BD245+BD242+BD240+BD227+BD225+BD221+BD219+BD217+BD210+BD207+BD197+BD142+BD140+BD137+BD135+BD133+BD131+BD125+BD120+BD117+BD115+BD113+BD103+BD101+BD84+BD54+BD52+BD49+BD41+BD38+BD36+BD32+BD27+BD25+BD22+BD14+BD12+BD10</f>
        <v>#REF!</v>
      </c>
      <c r="BE259" s="88" t="e">
        <f>BE258+BE251+BE245+BE242+BE240+BE227+BE225+BE221+BE219+BE217+BE210+BE207+BE197+BE142+BE140+BE137+BE135+BE133+BE131+BE125+BE120+BE117+BE115+BE113+BE103+BE101+BE84+BE54+BE52+BE49+BE41+BE38+BE36+BE32+BE27+BE25+BE22+BE14+BE12+BE10</f>
        <v>#REF!</v>
      </c>
      <c r="BF259" s="88"/>
      <c r="BG259" s="88" t="e">
        <f>BG258+BG251+BG245+BG242+BG240+BG227+BG225+BG221+BG219+BG217+BG210+BG207+BG197+BG142+BG140+BG137+BG135+BG133+BG131+BG125+BG120+BG117+BG115+BG113+BG103+BG101+BG84+BG54+BG52+BG49+BG41+BG38+BG36+BG32+BG27+BG25+BG22+BG14+BG12+BG10</f>
        <v>#REF!</v>
      </c>
      <c r="BH259" s="225" t="e">
        <f>BH258+BH251+BH245+BH242+BH240+BH227+BH225+BH221+BH219+BH217+BH210+BH207+BH197+BH142+BH140+BH137+BH135+BH133+BH131+BH125+BH120+BH117+BH115+BH113+BH103+BH101+BH84+BH54+BH52+BH49+BH41+BH38+BH36+BH32+BH27+BH25+BH22+BH14+BH12+BH10</f>
        <v>#REF!</v>
      </c>
      <c r="BI259" s="299"/>
      <c r="BK259" s="36"/>
    </row>
    <row r="260" spans="1:58" ht="28.5" customHeight="1">
      <c r="A260" s="385" t="s">
        <v>193</v>
      </c>
      <c r="B260" s="386"/>
      <c r="C260" s="386"/>
      <c r="D260" s="386"/>
      <c r="E260" s="386"/>
      <c r="F260" s="386"/>
      <c r="G260" s="386"/>
      <c r="H260" s="386"/>
      <c r="I260" s="386"/>
      <c r="J260" s="386"/>
      <c r="K260" s="386"/>
      <c r="L260" s="386"/>
      <c r="M260" s="386"/>
      <c r="N260" s="386"/>
      <c r="O260" s="386"/>
      <c r="P260" s="386"/>
      <c r="Q260" s="386"/>
      <c r="R260" s="386"/>
      <c r="S260" s="1"/>
      <c r="T260" s="1"/>
      <c r="U260" s="1"/>
      <c r="V260" s="1"/>
      <c r="X260" s="1"/>
      <c r="Y260" s="1"/>
      <c r="Z260" s="1"/>
      <c r="AB260" s="1"/>
      <c r="AC260" s="1"/>
      <c r="AD260" s="1"/>
      <c r="AF260" s="1"/>
      <c r="AG260" s="1"/>
      <c r="AH260" s="1"/>
      <c r="AJ260" s="1"/>
      <c r="AK260" s="1"/>
      <c r="AL260" s="1"/>
      <c r="AN260" s="1"/>
      <c r="AO260" s="1"/>
      <c r="AP260" s="1"/>
      <c r="AR260" s="1"/>
      <c r="AS260" s="1"/>
      <c r="AT260" s="1"/>
      <c r="AV260" s="1"/>
      <c r="AW260" s="1"/>
      <c r="AX260" s="1"/>
      <c r="AZ260" s="1"/>
      <c r="BA260" s="1"/>
      <c r="BB260" s="1"/>
      <c r="BD260" s="1"/>
      <c r="BE260" s="1"/>
      <c r="BF260" s="1"/>
    </row>
  </sheetData>
  <sheetProtection/>
  <mergeCells count="168">
    <mergeCell ref="G223:G224"/>
    <mergeCell ref="J63:J67"/>
    <mergeCell ref="E211:E212"/>
    <mergeCell ref="E62:E70"/>
    <mergeCell ref="F62:F70"/>
    <mergeCell ref="E185:E189"/>
    <mergeCell ref="J198:J199"/>
    <mergeCell ref="E208:E209"/>
    <mergeCell ref="E223:E224"/>
    <mergeCell ref="B211:B216"/>
    <mergeCell ref="B143:B196"/>
    <mergeCell ref="E213:E214"/>
    <mergeCell ref="E248:E250"/>
    <mergeCell ref="N5:P5"/>
    <mergeCell ref="D223:D224"/>
    <mergeCell ref="K63:K67"/>
    <mergeCell ref="L63:L67"/>
    <mergeCell ref="G198:G199"/>
    <mergeCell ref="F223:F224"/>
    <mergeCell ref="P185:P189"/>
    <mergeCell ref="Q185:Q189"/>
    <mergeCell ref="N185:N189"/>
    <mergeCell ref="O185:O189"/>
    <mergeCell ref="F78:F79"/>
    <mergeCell ref="G78:G79"/>
    <mergeCell ref="H198:H199"/>
    <mergeCell ref="L198:L199"/>
    <mergeCell ref="I185:I189"/>
    <mergeCell ref="I4:K4"/>
    <mergeCell ref="K5:K6"/>
    <mergeCell ref="E78:E79"/>
    <mergeCell ref="E17:E19"/>
    <mergeCell ref="J5:J6"/>
    <mergeCell ref="H5:H6"/>
    <mergeCell ref="I5:I6"/>
    <mergeCell ref="J185:J189"/>
    <mergeCell ref="O63:O67"/>
    <mergeCell ref="L185:L189"/>
    <mergeCell ref="M185:M189"/>
    <mergeCell ref="O198:O199"/>
    <mergeCell ref="N198:N199"/>
    <mergeCell ref="M198:M199"/>
    <mergeCell ref="B33:B35"/>
    <mergeCell ref="D67:D69"/>
    <mergeCell ref="A55:A83"/>
    <mergeCell ref="B55:B83"/>
    <mergeCell ref="I63:I67"/>
    <mergeCell ref="A223:A224"/>
    <mergeCell ref="B223:B224"/>
    <mergeCell ref="C223:C224"/>
    <mergeCell ref="D185:D189"/>
    <mergeCell ref="I198:I199"/>
    <mergeCell ref="AT63:AT66"/>
    <mergeCell ref="S5:V5"/>
    <mergeCell ref="AL63:AL66"/>
    <mergeCell ref="AP63:AP66"/>
    <mergeCell ref="Z63:Z66"/>
    <mergeCell ref="AD63:AD66"/>
    <mergeCell ref="AH63:AH66"/>
    <mergeCell ref="V63:V66"/>
    <mergeCell ref="AA5:AD5"/>
    <mergeCell ref="BF63:BF66"/>
    <mergeCell ref="A7:C7"/>
    <mergeCell ref="A4:A6"/>
    <mergeCell ref="M5:M6"/>
    <mergeCell ref="AI5:AL5"/>
    <mergeCell ref="W5:Z5"/>
    <mergeCell ref="BC5:BF5"/>
    <mergeCell ref="F5:F6"/>
    <mergeCell ref="AY5:BB5"/>
    <mergeCell ref="C4:C6"/>
    <mergeCell ref="A1:BF1"/>
    <mergeCell ref="A39:C39"/>
    <mergeCell ref="M4:BF4"/>
    <mergeCell ref="AQ5:AT5"/>
    <mergeCell ref="AM5:AP5"/>
    <mergeCell ref="AE5:AH5"/>
    <mergeCell ref="AU5:AX5"/>
    <mergeCell ref="E4:E6"/>
    <mergeCell ref="D17:D19"/>
    <mergeCell ref="F2:H2"/>
    <mergeCell ref="A23:A24"/>
    <mergeCell ref="C78:C79"/>
    <mergeCell ref="B8:B9"/>
    <mergeCell ref="A15:A21"/>
    <mergeCell ref="B15:B21"/>
    <mergeCell ref="A33:A35"/>
    <mergeCell ref="B28:B31"/>
    <mergeCell ref="B23:B24"/>
    <mergeCell ref="A8:A9"/>
    <mergeCell ref="A46:C46"/>
    <mergeCell ref="D208:D209"/>
    <mergeCell ref="A142:A195"/>
    <mergeCell ref="B138:B139"/>
    <mergeCell ref="A138:A139"/>
    <mergeCell ref="B85:B100"/>
    <mergeCell ref="A198:A206"/>
    <mergeCell ref="B198:B206"/>
    <mergeCell ref="A118:A119"/>
    <mergeCell ref="B118:B119"/>
    <mergeCell ref="AE78:AE79"/>
    <mergeCell ref="AE143:AE144"/>
    <mergeCell ref="S143:S144"/>
    <mergeCell ref="A260:R260"/>
    <mergeCell ref="A85:A100"/>
    <mergeCell ref="A248:A250"/>
    <mergeCell ref="B248:B250"/>
    <mergeCell ref="G143:G144"/>
    <mergeCell ref="B252:B253"/>
    <mergeCell ref="A208:A209"/>
    <mergeCell ref="AI143:AI144"/>
    <mergeCell ref="AM143:AM144"/>
    <mergeCell ref="AQ143:AQ144"/>
    <mergeCell ref="AQ78:AQ79"/>
    <mergeCell ref="AI78:AI79"/>
    <mergeCell ref="AM78:AM79"/>
    <mergeCell ref="A104:A112"/>
    <mergeCell ref="B121:B124"/>
    <mergeCell ref="A126:A130"/>
    <mergeCell ref="B126:B130"/>
    <mergeCell ref="B104:B111"/>
    <mergeCell ref="F143:F144"/>
    <mergeCell ref="A121:A124"/>
    <mergeCell ref="BC143:BC144"/>
    <mergeCell ref="BB63:BB66"/>
    <mergeCell ref="AX63:AX66"/>
    <mergeCell ref="AU143:AU144"/>
    <mergeCell ref="AY143:AY144"/>
    <mergeCell ref="AU78:AU79"/>
    <mergeCell ref="AY78:AY79"/>
    <mergeCell ref="BC78:BC79"/>
    <mergeCell ref="Q63:Q67"/>
    <mergeCell ref="AA143:AA144"/>
    <mergeCell ref="AA78:AA79"/>
    <mergeCell ref="W143:W144"/>
    <mergeCell ref="N63:N67"/>
    <mergeCell ref="P63:P67"/>
    <mergeCell ref="R143:R144"/>
    <mergeCell ref="S78:S79"/>
    <mergeCell ref="W78:W79"/>
    <mergeCell ref="R5:R6"/>
    <mergeCell ref="G5:G6"/>
    <mergeCell ref="A254:A255"/>
    <mergeCell ref="B254:B255"/>
    <mergeCell ref="R78:R79"/>
    <mergeCell ref="A222:F222"/>
    <mergeCell ref="A211:A215"/>
    <mergeCell ref="D198:D200"/>
    <mergeCell ref="D176:D178"/>
    <mergeCell ref="D248:D250"/>
    <mergeCell ref="D29:D31"/>
    <mergeCell ref="D33:D35"/>
    <mergeCell ref="D62:D66"/>
    <mergeCell ref="D93:D95"/>
    <mergeCell ref="F4:H4"/>
    <mergeCell ref="M63:M67"/>
    <mergeCell ref="D4:D6"/>
    <mergeCell ref="D20:D21"/>
    <mergeCell ref="Q198:Q199"/>
    <mergeCell ref="D228:D238"/>
    <mergeCell ref="E228:E238"/>
    <mergeCell ref="B228:B239"/>
    <mergeCell ref="B208:B209"/>
    <mergeCell ref="B4:B6"/>
    <mergeCell ref="A50:C50"/>
    <mergeCell ref="A28:A31"/>
    <mergeCell ref="Q5:Q6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Гусева Елена Михайловна</cp:lastModifiedBy>
  <cp:lastPrinted>2018-01-26T07:19:41Z</cp:lastPrinted>
  <dcterms:created xsi:type="dcterms:W3CDTF">2015-02-25T11:06:44Z</dcterms:created>
  <dcterms:modified xsi:type="dcterms:W3CDTF">2018-09-17T07:35:21Z</dcterms:modified>
  <cp:category/>
  <cp:version/>
  <cp:contentType/>
  <cp:contentStatus/>
</cp:coreProperties>
</file>