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760" tabRatio="598" firstSheet="1" activeTab="1"/>
  </bookViews>
  <sheets>
    <sheet name=" на 01.01.2019 (за 2018)" sheetId="10" r:id="rId1"/>
    <sheet name="на 01.04.2020" sheetId="17" r:id="rId2"/>
  </sheets>
  <definedNames>
    <definedName name="_xlnm.Print_Area" localSheetId="0">' на 01.01.2019 (за 2018)'!$A$1:$V$29</definedName>
  </definedNames>
  <calcPr calcId="152511"/>
</workbook>
</file>

<file path=xl/calcChain.xml><?xml version="1.0" encoding="utf-8"?>
<calcChain xmlns="http://schemas.openxmlformats.org/spreadsheetml/2006/main">
  <c r="J31" i="17" l="1"/>
  <c r="O31" i="17" s="1"/>
  <c r="P31" i="17"/>
  <c r="I31" i="17"/>
  <c r="H31" i="17"/>
  <c r="G31" i="17"/>
  <c r="F31" i="17"/>
  <c r="D31" i="17" l="1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J12" i="17" l="1"/>
  <c r="H12" i="17"/>
  <c r="I12" i="17" s="1"/>
  <c r="G12" i="17"/>
  <c r="F12" i="17"/>
  <c r="S30" i="17"/>
  <c r="S32" i="17" s="1"/>
  <c r="R30" i="17"/>
  <c r="R32" i="17" s="1"/>
  <c r="N30" i="17"/>
  <c r="N32" i="17" s="1"/>
  <c r="M30" i="17"/>
  <c r="M32" i="17" s="1"/>
  <c r="L30" i="17"/>
  <c r="L32" i="17" s="1"/>
  <c r="K30" i="17"/>
  <c r="K32" i="17" s="1"/>
  <c r="C30" i="17"/>
  <c r="C32" i="17" s="1"/>
  <c r="B30" i="17"/>
  <c r="B32" i="17" s="1"/>
  <c r="J29" i="17"/>
  <c r="H29" i="17"/>
  <c r="I29" i="17" s="1"/>
  <c r="P29" i="17" s="1"/>
  <c r="F29" i="17"/>
  <c r="G29" i="17" s="1"/>
  <c r="J28" i="17"/>
  <c r="H28" i="17"/>
  <c r="I28" i="17" s="1"/>
  <c r="P28" i="17" s="1"/>
  <c r="F28" i="17"/>
  <c r="G28" i="17" s="1"/>
  <c r="J27" i="17"/>
  <c r="H27" i="17"/>
  <c r="I27" i="17" s="1"/>
  <c r="P27" i="17" s="1"/>
  <c r="F27" i="17"/>
  <c r="G27" i="17" s="1"/>
  <c r="J26" i="17"/>
  <c r="O26" i="17" s="1"/>
  <c r="H26" i="17"/>
  <c r="I26" i="17" s="1"/>
  <c r="P26" i="17" s="1"/>
  <c r="F26" i="17"/>
  <c r="G26" i="17" s="1"/>
  <c r="J25" i="17"/>
  <c r="H25" i="17"/>
  <c r="I25" i="17" s="1"/>
  <c r="P25" i="17" s="1"/>
  <c r="F25" i="17"/>
  <c r="G25" i="17" s="1"/>
  <c r="J24" i="17"/>
  <c r="H24" i="17"/>
  <c r="I24" i="17" s="1"/>
  <c r="P24" i="17" s="1"/>
  <c r="F24" i="17"/>
  <c r="G24" i="17" s="1"/>
  <c r="J23" i="17"/>
  <c r="H23" i="17"/>
  <c r="I23" i="17" s="1"/>
  <c r="P23" i="17" s="1"/>
  <c r="F23" i="17"/>
  <c r="G23" i="17" s="1"/>
  <c r="J22" i="17"/>
  <c r="H22" i="17"/>
  <c r="I22" i="17" s="1"/>
  <c r="P22" i="17" s="1"/>
  <c r="F22" i="17"/>
  <c r="G22" i="17" s="1"/>
  <c r="J21" i="17"/>
  <c r="H21" i="17"/>
  <c r="I21" i="17" s="1"/>
  <c r="P21" i="17" s="1"/>
  <c r="F21" i="17"/>
  <c r="G21" i="17" s="1"/>
  <c r="J20" i="17"/>
  <c r="H20" i="17"/>
  <c r="I20" i="17" s="1"/>
  <c r="P20" i="17" s="1"/>
  <c r="F20" i="17"/>
  <c r="G20" i="17" s="1"/>
  <c r="J19" i="17"/>
  <c r="H19" i="17"/>
  <c r="I19" i="17" s="1"/>
  <c r="P19" i="17" s="1"/>
  <c r="F19" i="17"/>
  <c r="G19" i="17" s="1"/>
  <c r="J18" i="17"/>
  <c r="H18" i="17"/>
  <c r="I18" i="17" s="1"/>
  <c r="P18" i="17" s="1"/>
  <c r="F18" i="17"/>
  <c r="G18" i="17" s="1"/>
  <c r="J17" i="17"/>
  <c r="H17" i="17"/>
  <c r="I17" i="17" s="1"/>
  <c r="P17" i="17" s="1"/>
  <c r="F17" i="17"/>
  <c r="G17" i="17" s="1"/>
  <c r="J16" i="17"/>
  <c r="H16" i="17"/>
  <c r="I16" i="17" s="1"/>
  <c r="P16" i="17" s="1"/>
  <c r="F16" i="17"/>
  <c r="G16" i="17" s="1"/>
  <c r="J15" i="17"/>
  <c r="H15" i="17"/>
  <c r="I15" i="17" s="1"/>
  <c r="P15" i="17" s="1"/>
  <c r="F15" i="17"/>
  <c r="G15" i="17" s="1"/>
  <c r="J14" i="17"/>
  <c r="H14" i="17"/>
  <c r="I14" i="17" s="1"/>
  <c r="P14" i="17" s="1"/>
  <c r="F14" i="17"/>
  <c r="G14" i="17" s="1"/>
  <c r="J13" i="17"/>
  <c r="H13" i="17"/>
  <c r="I13" i="17" s="1"/>
  <c r="P13" i="17" s="1"/>
  <c r="F13" i="17"/>
  <c r="G13" i="17" s="1"/>
  <c r="J11" i="17"/>
  <c r="H11" i="17"/>
  <c r="I11" i="17" s="1"/>
  <c r="P11" i="17" s="1"/>
  <c r="F11" i="17"/>
  <c r="P12" i="17" l="1"/>
  <c r="P30" i="17" s="1"/>
  <c r="P32" i="17" s="1"/>
  <c r="I30" i="17"/>
  <c r="I32" i="17" s="1"/>
  <c r="O12" i="17"/>
  <c r="G30" i="17"/>
  <c r="G32" i="17" s="1"/>
  <c r="F30" i="17"/>
  <c r="F32" i="17" s="1"/>
  <c r="O22" i="17"/>
  <c r="O17" i="17"/>
  <c r="O21" i="17"/>
  <c r="O25" i="17"/>
  <c r="O29" i="17"/>
  <c r="O16" i="17"/>
  <c r="O20" i="17"/>
  <c r="O24" i="17"/>
  <c r="O28" i="17"/>
  <c r="O15" i="17"/>
  <c r="O19" i="17"/>
  <c r="O23" i="17"/>
  <c r="O27" i="17"/>
  <c r="J30" i="17"/>
  <c r="J32" i="17" s="1"/>
  <c r="O13" i="17"/>
  <c r="O14" i="17"/>
  <c r="O18" i="17"/>
  <c r="H30" i="17"/>
  <c r="H32" i="17" s="1"/>
  <c r="G11" i="17"/>
  <c r="O11" i="17"/>
  <c r="O30" i="17" l="1"/>
  <c r="O32" i="17" s="1"/>
  <c r="D29" i="10"/>
  <c r="G28" i="10" l="1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G21" i="10"/>
  <c r="H21" i="10" s="1"/>
  <c r="G20" i="10"/>
  <c r="H20" i="10" s="1"/>
  <c r="G19" i="10"/>
  <c r="H19" i="10" s="1"/>
  <c r="G18" i="10"/>
  <c r="G17" i="10"/>
  <c r="H17" i="10" s="1"/>
  <c r="G16" i="10"/>
  <c r="H16" i="10" s="1"/>
  <c r="G15" i="10"/>
  <c r="H15" i="10" s="1"/>
  <c r="G13" i="10"/>
  <c r="G12" i="10"/>
  <c r="H12" i="10" s="1"/>
  <c r="G11" i="10"/>
  <c r="G14" i="10"/>
  <c r="H14" i="10" s="1"/>
  <c r="U29" i="10"/>
  <c r="T29" i="10"/>
  <c r="P29" i="10"/>
  <c r="O29" i="10"/>
  <c r="N29" i="10"/>
  <c r="M29" i="10"/>
  <c r="L29" i="10"/>
  <c r="E29" i="10"/>
  <c r="C29" i="10"/>
  <c r="B29" i="10"/>
  <c r="K28" i="10"/>
  <c r="I28" i="10"/>
  <c r="J28" i="10" s="1"/>
  <c r="R28" i="10" s="1"/>
  <c r="K27" i="10"/>
  <c r="I27" i="10"/>
  <c r="J27" i="10" s="1"/>
  <c r="R27" i="10" s="1"/>
  <c r="K26" i="10"/>
  <c r="I26" i="10"/>
  <c r="J26" i="10" s="1"/>
  <c r="R26" i="10" s="1"/>
  <c r="K25" i="10"/>
  <c r="I25" i="10"/>
  <c r="J25" i="10" s="1"/>
  <c r="R25" i="10" s="1"/>
  <c r="K24" i="10"/>
  <c r="I24" i="10"/>
  <c r="J24" i="10" s="1"/>
  <c r="R24" i="10" s="1"/>
  <c r="K23" i="10"/>
  <c r="I23" i="10"/>
  <c r="J23" i="10" s="1"/>
  <c r="R23" i="10" s="1"/>
  <c r="K22" i="10"/>
  <c r="I22" i="10"/>
  <c r="J22" i="10" s="1"/>
  <c r="R22" i="10" s="1"/>
  <c r="H22" i="10"/>
  <c r="K21" i="10"/>
  <c r="I21" i="10"/>
  <c r="J21" i="10" s="1"/>
  <c r="R21" i="10" s="1"/>
  <c r="K20" i="10"/>
  <c r="I20" i="10"/>
  <c r="J20" i="10" s="1"/>
  <c r="R20" i="10" s="1"/>
  <c r="K19" i="10"/>
  <c r="I19" i="10"/>
  <c r="J19" i="10" s="1"/>
  <c r="R19" i="10" s="1"/>
  <c r="K18" i="10"/>
  <c r="I18" i="10"/>
  <c r="J18" i="10" s="1"/>
  <c r="R18" i="10" s="1"/>
  <c r="H18" i="10"/>
  <c r="K17" i="10"/>
  <c r="I17" i="10"/>
  <c r="J17" i="10" s="1"/>
  <c r="R17" i="10" s="1"/>
  <c r="K16" i="10"/>
  <c r="I16" i="10"/>
  <c r="J16" i="10" s="1"/>
  <c r="R16" i="10" s="1"/>
  <c r="K15" i="10"/>
  <c r="I15" i="10"/>
  <c r="J15" i="10" s="1"/>
  <c r="R15" i="10" s="1"/>
  <c r="K14" i="10"/>
  <c r="I14" i="10"/>
  <c r="J14" i="10" s="1"/>
  <c r="R14" i="10" s="1"/>
  <c r="K13" i="10"/>
  <c r="I13" i="10"/>
  <c r="J13" i="10" s="1"/>
  <c r="R13" i="10" s="1"/>
  <c r="H13" i="10"/>
  <c r="K12" i="10"/>
  <c r="I12" i="10"/>
  <c r="J12" i="10" s="1"/>
  <c r="R12" i="10" s="1"/>
  <c r="K11" i="10"/>
  <c r="I11" i="10"/>
  <c r="Q18" i="10" l="1"/>
  <c r="Q12" i="10"/>
  <c r="Q22" i="10"/>
  <c r="Q24" i="10"/>
  <c r="Q16" i="10"/>
  <c r="G29" i="10"/>
  <c r="Q28" i="10"/>
  <c r="I29" i="10"/>
  <c r="Q20" i="10"/>
  <c r="K29" i="10"/>
  <c r="Q17" i="10"/>
  <c r="Q23" i="10"/>
  <c r="Q15" i="10"/>
  <c r="Q25" i="10"/>
  <c r="Q26" i="10"/>
  <c r="Q14" i="10"/>
  <c r="Q13" i="10"/>
  <c r="Q21" i="10"/>
  <c r="Q19" i="10"/>
  <c r="Q27" i="10"/>
  <c r="H11" i="10"/>
  <c r="H29" i="10" s="1"/>
  <c r="J11" i="10"/>
  <c r="Q11" i="10" l="1"/>
  <c r="R11" i="10"/>
  <c r="R29" i="10" s="1"/>
  <c r="J29" i="10"/>
  <c r="Q29" i="10"/>
</calcChain>
</file>

<file path=xl/sharedStrings.xml><?xml version="1.0" encoding="utf-8"?>
<sst xmlns="http://schemas.openxmlformats.org/spreadsheetml/2006/main" count="111" uniqueCount="66">
  <si>
    <t>Налоговые, неналоговые доходы бюджета муниципального образования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</si>
  <si>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</si>
  <si>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>Причины отклонения, в случае превышения установленного норматива</t>
  </si>
  <si>
    <t>Штатная численность</t>
  </si>
  <si>
    <t>Плановые назначения с учетом изменений, тыс. руб.</t>
  </si>
  <si>
    <t>Установленный  норматив в % от налоговых, неналоговых доходов бюджетов муниципального образования</t>
  </si>
  <si>
    <t xml:space="preserve">Утверждено расходов на оплату труда в местном бюджете на 2017 год,  с учетом изменений на отчетную дату,  тыс. руб. </t>
  </si>
  <si>
    <t xml:space="preserve">Кассовое исполнение на отчетную дату,            тыс. руб. </t>
  </si>
  <si>
    <t>выборных должностных лиц</t>
  </si>
  <si>
    <t>муниципальных служащих</t>
  </si>
  <si>
    <t>в том числе ФОТ</t>
  </si>
  <si>
    <t xml:space="preserve">выборных должностных лиц </t>
  </si>
  <si>
    <t>в том числе лиц, замещающим выборные должности местного самоуправления, при прекращении ими полномочий</t>
  </si>
  <si>
    <t xml:space="preserve"> муниципальных служащих</t>
  </si>
  <si>
    <t>в том числе муниципальных служащих , увольняемых по сокращению штатной численности или по истечении срока трудового договора</t>
  </si>
  <si>
    <t>Городское поселение «Рабочий поселок Искателей»</t>
  </si>
  <si>
    <t>Поселок Амдерма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</si>
  <si>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</si>
  <si>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</si>
  <si>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</si>
  <si>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</si>
  <si>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</si>
  <si>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</si>
  <si>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</si>
  <si>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</si>
  <si>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</si>
  <si>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</si>
  <si>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</si>
  <si>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</si>
  <si>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</si>
  <si>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</si>
  <si>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</si>
  <si>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</si>
  <si>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Пустозерский сельсовет</t>
  </si>
  <si>
    <t>Норматив от плановых назначений,              тыс. руб.                                 (гр. 2 х гр. 4)</t>
  </si>
  <si>
    <t xml:space="preserve">Отклонение,   тыс. руб.   </t>
  </si>
  <si>
    <t>Фактически получено на отчетную дату,     тыс. руб.</t>
  </si>
  <si>
    <t>Отчет</t>
  </si>
  <si>
    <t>Норматив от фактически полученных налоговых, неналоговых доходов &lt;*&gt;,                                      тыс. руб.                                 (гр. 3 х гр. 4)</t>
  </si>
  <si>
    <t>Наименование муниципального образования Ненецкого автономного округа</t>
  </si>
  <si>
    <t>Всего                                  (гр. 10 + гр. 12)</t>
  </si>
  <si>
    <t>по плановым показателям                                        (гр. 9 - гр. 6)</t>
  </si>
  <si>
    <t>Х</t>
  </si>
  <si>
    <t xml:space="preserve">Предельный норматив от фактически полученных налоговых, неналоговых доходов  с учетом расходов на оплату труда &lt;*&gt;,              тыс. руб.                                  (гр. 7 + гр. 11) </t>
  </si>
  <si>
    <t>Предельный норматив от плановых назначений  с учетом расходов на оплату труда, тыс. руб.                           (гр. 5+ гр. 11)</t>
  </si>
  <si>
    <t xml:space="preserve"> &lt;*&gt; - данные заполняются за отчетный финансовый год</t>
  </si>
  <si>
    <t>ПРИМЕЧАНИЕ:</t>
  </si>
  <si>
    <r>
      <t xml:space="preserve"> по кассовому исполнению                (гр. 14 - гр. 8)   </t>
    </r>
    <r>
      <rPr>
        <b/>
        <sz val="16"/>
        <color theme="1"/>
        <rFont val="Times New Roman"/>
        <family val="1"/>
        <charset val="204"/>
      </rPr>
      <t>&lt;*&gt;</t>
    </r>
  </si>
  <si>
    <t>А</t>
  </si>
  <si>
    <r>
      <t xml:space="preserve">о соблюдении органами местного самоуправления нормативов формирования расходов на оплату труда депутатов, выборных должностных лиц местного самоуправления, осуществляющих свои полномочия   на постояннной основе, муниципальных служащих                                                                                                                                                                                                        в органах  местного самоуправления муниципальных образований Ненецкого автономного округа по состоянию </t>
    </r>
    <r>
      <rPr>
        <b/>
        <sz val="18"/>
        <rFont val="Times New Roman"/>
        <family val="1"/>
        <charset val="204"/>
      </rPr>
      <t>на 01.01.2019 года</t>
    </r>
  </si>
  <si>
    <t>на 01.07.2018</t>
  </si>
  <si>
    <t>на 01.10.2018</t>
  </si>
  <si>
    <t>на 01.01.2019 (за 2018 год)</t>
  </si>
  <si>
    <t xml:space="preserve">Недополучение НДФЛ в сумме  3 957,8 т.р.  (в т.ч. ТРРР -1 800,0 т.р - нерезиденты - иностранные граждане).  </t>
  </si>
  <si>
    <t>% исполнения</t>
  </si>
  <si>
    <t>3А</t>
  </si>
  <si>
    <t xml:space="preserve">Утверждено расходов на оплату труда в местном бюджете на 2019 год,  с учетом изменений на отчетную дату,  тыс. руб. </t>
  </si>
  <si>
    <t>Налоговые, неналоговые доходы бюджета муниципального образования, дотации на выравнивание бюджетной обнспеченности и иные межбюджетные трансферты</t>
  </si>
  <si>
    <t>Установленный  норматив в % от налоговых, неналоговых доходов, дотаций на выравнивание бюдетной обеспеченности и иных межбюджетных трансфертов</t>
  </si>
  <si>
    <t>Норматив от фактически полученных налоговых, неналоговых доходов, дотаций на выравнивание бюджетной обеспеченности и иных межбюджетных трансфертов&lt;*&gt;,                                      тыс. руб.                                 (гр. 3 х гр. 4)</t>
  </si>
  <si>
    <t xml:space="preserve">Предельный норматив от фактически полученных налоговых, неналоговых доходов, дотаций на выравнивание бюджетнойобеспеченности, иных межбюджетных трансфертов, с учетом расходов на оплату труда &lt;*&gt;,              тыс. руб.                                  (гр. 7 + гр. 11) </t>
  </si>
  <si>
    <t>Андегский сельсовет</t>
  </si>
  <si>
    <t>Городской округ "Город Нарьян-Мар"</t>
  </si>
  <si>
    <t>ИТОГО</t>
  </si>
  <si>
    <t>о соблюдении органами местного самоуправления нормативов формирования расходов на оплату труда депутатов, выборных должностных лиц местного самоуправления, осуществляющих свои полномочия   на постояннной основе, муниципальных служащих                                                                                                                                                                                                        в органах  местного самоуправления муниципальных образований Ненецкого автономного округа по состоянию на_______________ 2020 года</t>
  </si>
  <si>
    <r>
      <t xml:space="preserve"> по кассовому исполнению                (гр. 13 - гр. 8)   </t>
    </r>
    <r>
      <rPr>
        <b/>
        <sz val="16"/>
        <color theme="1"/>
        <rFont val="Times New Roman"/>
        <family val="1"/>
        <charset val="204"/>
      </rPr>
      <t>&lt;*&gt;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</si>
</sst>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0" fontId="6" fillId="0" borderId="0" xfId="0" applyFont="1"/>
    <xf numFmtId="164" fontId="4" fillId="2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164" fontId="15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opLeftCell="A21" zoomScaleNormal="100" workbookViewId="0">
      <pane xSplit="1" topLeftCell="O1" activePane="topRight" state="frozen"/>
      <selection activeCell="A19" sqref="A19"/>
      <selection pane="topRight" activeCell="D29" sqref="D29"/>
    </sheetView>
  </sheetViews>
  <sheetFormatPr defaultRowHeight="15" x14ac:dyDescent="0.25"/>
  <cols>
    <col min="1" max="1" width="44.140625" customWidth="1"/>
    <col min="2" max="2" width="16.7109375" customWidth="1"/>
    <col min="3" max="3" width="15.7109375" customWidth="1"/>
    <col min="4" max="4" width="16.7109375" customWidth="1"/>
    <col min="5" max="5" width="20.5703125" customWidth="1"/>
    <col min="6" max="6" width="23.28515625" customWidth="1"/>
    <col min="7" max="7" width="17.42578125" customWidth="1"/>
    <col min="8" max="8" width="19" customWidth="1"/>
    <col min="9" max="9" width="17.5703125" customWidth="1"/>
    <col min="10" max="10" width="25.5703125" customWidth="1"/>
    <col min="11" max="11" width="22.28515625" customWidth="1"/>
    <col min="12" max="12" width="20.42578125" customWidth="1"/>
    <col min="13" max="13" width="24.28515625" customWidth="1"/>
    <col min="14" max="14" width="23.28515625" customWidth="1"/>
    <col min="15" max="15" width="22.7109375" customWidth="1"/>
    <col min="16" max="16" width="21.140625" customWidth="1"/>
    <col min="17" max="17" width="20.42578125" customWidth="1"/>
    <col min="18" max="18" width="21.140625" customWidth="1"/>
    <col min="19" max="19" width="27.140625" customWidth="1"/>
    <col min="20" max="20" width="18.42578125" customWidth="1"/>
    <col min="21" max="21" width="17.7109375" customWidth="1"/>
    <col min="28" max="28" width="12.7109375" customWidth="1"/>
  </cols>
  <sheetData>
    <row r="1" spans="1:25" ht="20.25" customHeight="1" x14ac:dyDescent="0.3">
      <c r="J1" s="34" t="s">
        <v>37</v>
      </c>
      <c r="K1" s="34"/>
      <c r="L1" s="34"/>
      <c r="M1" s="34"/>
    </row>
    <row r="2" spans="1:25" ht="81.75" customHeight="1" thickBot="1" x14ac:dyDescent="0.3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5" ht="57.75" customHeight="1" x14ac:dyDescent="0.3">
      <c r="A3" s="36" t="s">
        <v>39</v>
      </c>
      <c r="B3" s="36" t="s">
        <v>0</v>
      </c>
      <c r="C3" s="39"/>
      <c r="D3" s="39"/>
      <c r="E3" s="39"/>
      <c r="F3" s="40" t="s">
        <v>1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 t="s">
        <v>2</v>
      </c>
      <c r="T3" s="41" t="s">
        <v>3</v>
      </c>
      <c r="U3" s="41"/>
      <c r="V3" s="3"/>
      <c r="W3" s="3"/>
      <c r="X3" s="3"/>
      <c r="Y3" s="3"/>
    </row>
    <row r="4" spans="1:25" ht="57.75" customHeight="1" x14ac:dyDescent="0.3">
      <c r="A4" s="37"/>
      <c r="B4" s="42" t="s">
        <v>4</v>
      </c>
      <c r="C4" s="43"/>
      <c r="D4" s="44"/>
      <c r="E4" s="42" t="s">
        <v>36</v>
      </c>
      <c r="F4" s="41" t="s">
        <v>5</v>
      </c>
      <c r="G4" s="41" t="s">
        <v>34</v>
      </c>
      <c r="H4" s="41" t="s">
        <v>44</v>
      </c>
      <c r="I4" s="41" t="s">
        <v>38</v>
      </c>
      <c r="J4" s="41" t="s">
        <v>43</v>
      </c>
      <c r="K4" s="41" t="s">
        <v>6</v>
      </c>
      <c r="L4" s="46"/>
      <c r="M4" s="46"/>
      <c r="N4" s="46"/>
      <c r="O4" s="46"/>
      <c r="P4" s="41" t="s">
        <v>7</v>
      </c>
      <c r="Q4" s="47" t="s">
        <v>35</v>
      </c>
      <c r="R4" s="46"/>
      <c r="S4" s="41"/>
      <c r="T4" s="41" t="s">
        <v>8</v>
      </c>
      <c r="U4" s="41" t="s">
        <v>9</v>
      </c>
      <c r="V4" s="3"/>
      <c r="W4" s="3"/>
      <c r="X4" s="3"/>
      <c r="Y4" s="3"/>
    </row>
    <row r="5" spans="1:25" ht="15.75" hidden="1" customHeight="1" thickBot="1" x14ac:dyDescent="0.35">
      <c r="A5" s="37"/>
      <c r="B5" s="15"/>
      <c r="C5" s="41" t="s">
        <v>51</v>
      </c>
      <c r="D5" s="15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1"/>
      <c r="T5" s="46"/>
      <c r="U5" s="46"/>
      <c r="V5" s="3"/>
      <c r="W5" s="3"/>
      <c r="X5" s="3"/>
      <c r="Y5" s="3"/>
    </row>
    <row r="6" spans="1:25" ht="17.25" customHeight="1" x14ac:dyDescent="0.3">
      <c r="A6" s="37"/>
      <c r="B6" s="41" t="s">
        <v>50</v>
      </c>
      <c r="C6" s="41"/>
      <c r="D6" s="41" t="s">
        <v>52</v>
      </c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1"/>
      <c r="T6" s="46"/>
      <c r="U6" s="46"/>
      <c r="V6" s="3"/>
      <c r="W6" s="3"/>
      <c r="X6" s="3"/>
      <c r="Y6" s="3"/>
    </row>
    <row r="7" spans="1:25" ht="30" customHeight="1" x14ac:dyDescent="0.3">
      <c r="A7" s="37"/>
      <c r="B7" s="41"/>
      <c r="C7" s="41"/>
      <c r="D7" s="41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1"/>
      <c r="T7" s="46"/>
      <c r="U7" s="46"/>
      <c r="V7" s="3"/>
      <c r="W7" s="3"/>
      <c r="X7" s="3"/>
      <c r="Y7" s="3"/>
    </row>
    <row r="8" spans="1:25" ht="30.75" customHeight="1" x14ac:dyDescent="0.3">
      <c r="A8" s="37"/>
      <c r="B8" s="41"/>
      <c r="C8" s="41"/>
      <c r="D8" s="41"/>
      <c r="E8" s="45"/>
      <c r="F8" s="46"/>
      <c r="G8" s="46"/>
      <c r="H8" s="46"/>
      <c r="I8" s="46"/>
      <c r="J8" s="46"/>
      <c r="K8" s="41" t="s">
        <v>40</v>
      </c>
      <c r="L8" s="41" t="s">
        <v>10</v>
      </c>
      <c r="M8" s="41"/>
      <c r="N8" s="41"/>
      <c r="O8" s="41"/>
      <c r="P8" s="46"/>
      <c r="Q8" s="49" t="s">
        <v>41</v>
      </c>
      <c r="R8" s="49" t="s">
        <v>47</v>
      </c>
      <c r="S8" s="41"/>
      <c r="T8" s="46"/>
      <c r="U8" s="46"/>
      <c r="V8" s="3"/>
      <c r="W8" s="3"/>
      <c r="X8" s="3"/>
      <c r="Y8" s="3"/>
    </row>
    <row r="9" spans="1:25" ht="201.75" customHeight="1" thickBot="1" x14ac:dyDescent="0.35">
      <c r="A9" s="38"/>
      <c r="B9" s="41"/>
      <c r="C9" s="41"/>
      <c r="D9" s="41"/>
      <c r="E9" s="45"/>
      <c r="F9" s="46"/>
      <c r="G9" s="46"/>
      <c r="H9" s="46"/>
      <c r="I9" s="46"/>
      <c r="J9" s="46"/>
      <c r="K9" s="41"/>
      <c r="L9" s="16" t="s">
        <v>11</v>
      </c>
      <c r="M9" s="16" t="s">
        <v>12</v>
      </c>
      <c r="N9" s="16" t="s">
        <v>13</v>
      </c>
      <c r="O9" s="16" t="s">
        <v>14</v>
      </c>
      <c r="P9" s="46"/>
      <c r="Q9" s="49"/>
      <c r="R9" s="49"/>
      <c r="S9" s="41"/>
      <c r="T9" s="46"/>
      <c r="U9" s="46"/>
      <c r="V9" s="3"/>
      <c r="W9" s="3"/>
      <c r="X9" s="3"/>
      <c r="Y9" s="3"/>
    </row>
    <row r="10" spans="1:25" ht="15.75" customHeight="1" thickBot="1" x14ac:dyDescent="0.3">
      <c r="A10" s="1" t="s">
        <v>48</v>
      </c>
      <c r="B10" s="12"/>
      <c r="C10" s="14"/>
      <c r="D10" s="17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>
        <v>10</v>
      </c>
      <c r="M10" s="24">
        <v>11</v>
      </c>
      <c r="N10" s="13">
        <v>12</v>
      </c>
      <c r="O10" s="13">
        <v>13</v>
      </c>
      <c r="P10" s="13">
        <v>14</v>
      </c>
      <c r="Q10" s="13">
        <v>15</v>
      </c>
      <c r="R10" s="13">
        <v>16</v>
      </c>
      <c r="S10" s="13">
        <v>17</v>
      </c>
      <c r="T10" s="13">
        <v>18</v>
      </c>
      <c r="U10" s="13">
        <v>18</v>
      </c>
    </row>
    <row r="11" spans="1:25" ht="50.25" customHeight="1" x14ac:dyDescent="0.25">
      <c r="A11" s="21" t="s">
        <v>15</v>
      </c>
      <c r="B11" s="2">
        <v>81473</v>
      </c>
      <c r="C11" s="2">
        <v>82426.600000000006</v>
      </c>
      <c r="D11" s="2">
        <v>82448.5</v>
      </c>
      <c r="E11" s="2">
        <v>82317.2</v>
      </c>
      <c r="F11" s="2">
        <v>11.4</v>
      </c>
      <c r="G11" s="2">
        <f t="shared" ref="G11:G13" si="0">D11*F11%</f>
        <v>9399.1290000000008</v>
      </c>
      <c r="H11" s="2">
        <f t="shared" ref="H11:H28" si="1">(G11+M11+O11)</f>
        <v>10996.929</v>
      </c>
      <c r="I11" s="2">
        <f t="shared" ref="I11:I28" si="2">E11*F11%</f>
        <v>9384.1607999999997</v>
      </c>
      <c r="J11" s="2">
        <f t="shared" ref="J11:J28" si="3">(I11+M11+O11)</f>
        <v>10981.960799999999</v>
      </c>
      <c r="K11" s="2">
        <f t="shared" ref="K11:K28" si="4">L11+N11</f>
        <v>10099.1</v>
      </c>
      <c r="L11" s="2">
        <v>6308.7</v>
      </c>
      <c r="M11" s="2">
        <v>1597.8</v>
      </c>
      <c r="N11" s="2">
        <v>3790.4</v>
      </c>
      <c r="O11" s="2">
        <v>0</v>
      </c>
      <c r="P11" s="2">
        <v>9484</v>
      </c>
      <c r="Q11" s="11">
        <f t="shared" ref="Q11:Q28" si="5">K11-H11</f>
        <v>-897.82899999999972</v>
      </c>
      <c r="R11" s="11">
        <f t="shared" ref="R11:R28" si="6">P11-J11</f>
        <v>-1497.9607999999989</v>
      </c>
      <c r="S11" s="18"/>
      <c r="T11" s="2">
        <v>2</v>
      </c>
      <c r="U11" s="2">
        <v>2</v>
      </c>
    </row>
    <row r="12" spans="1:25" ht="45" customHeight="1" x14ac:dyDescent="0.25">
      <c r="A12" s="22" t="s">
        <v>16</v>
      </c>
      <c r="B12" s="2">
        <v>5249</v>
      </c>
      <c r="C12" s="2">
        <v>5249</v>
      </c>
      <c r="D12" s="2">
        <v>6081.6</v>
      </c>
      <c r="E12" s="2">
        <v>6518.3</v>
      </c>
      <c r="F12" s="2">
        <v>77.400000000000006</v>
      </c>
      <c r="G12" s="2">
        <f t="shared" si="0"/>
        <v>4707.1584000000003</v>
      </c>
      <c r="H12" s="2">
        <f t="shared" si="1"/>
        <v>5462.7584000000006</v>
      </c>
      <c r="I12" s="2">
        <f t="shared" si="2"/>
        <v>5045.1642000000002</v>
      </c>
      <c r="J12" s="2">
        <f t="shared" si="3"/>
        <v>5800.7642000000005</v>
      </c>
      <c r="K12" s="2">
        <f t="shared" si="4"/>
        <v>4041.3999999999996</v>
      </c>
      <c r="L12" s="2">
        <v>3001.1</v>
      </c>
      <c r="M12" s="2">
        <v>755.6</v>
      </c>
      <c r="N12" s="2">
        <v>1040.3</v>
      </c>
      <c r="O12" s="2">
        <v>0</v>
      </c>
      <c r="P12" s="2">
        <v>3984.5</v>
      </c>
      <c r="Q12" s="11">
        <f t="shared" si="5"/>
        <v>-1421.358400000001</v>
      </c>
      <c r="R12" s="11">
        <f t="shared" si="6"/>
        <v>-1816.2642000000005</v>
      </c>
      <c r="S12" s="2"/>
      <c r="T12" s="2">
        <v>1</v>
      </c>
      <c r="U12" s="2">
        <v>1</v>
      </c>
    </row>
    <row r="13" spans="1:25" ht="46.5" customHeight="1" x14ac:dyDescent="0.25">
      <c r="A13" s="22" t="s">
        <v>17</v>
      </c>
      <c r="B13" s="2">
        <v>4394.7</v>
      </c>
      <c r="C13" s="2">
        <v>4394.7</v>
      </c>
      <c r="D13" s="2">
        <v>5306.9</v>
      </c>
      <c r="E13" s="2">
        <v>5308</v>
      </c>
      <c r="F13" s="2">
        <v>90</v>
      </c>
      <c r="G13" s="2">
        <f t="shared" si="0"/>
        <v>4776.21</v>
      </c>
      <c r="H13" s="2">
        <f t="shared" si="1"/>
        <v>4776.21</v>
      </c>
      <c r="I13" s="2">
        <f t="shared" si="2"/>
        <v>4777.2</v>
      </c>
      <c r="J13" s="2">
        <f t="shared" si="3"/>
        <v>4777.2</v>
      </c>
      <c r="K13" s="2">
        <f t="shared" si="4"/>
        <v>2943.2</v>
      </c>
      <c r="L13" s="2">
        <v>2062.1999999999998</v>
      </c>
      <c r="M13" s="2">
        <v>0</v>
      </c>
      <c r="N13" s="2">
        <v>881</v>
      </c>
      <c r="O13" s="2">
        <v>0</v>
      </c>
      <c r="P13" s="2">
        <v>2943.1</v>
      </c>
      <c r="Q13" s="11">
        <f t="shared" si="5"/>
        <v>-1833.0100000000002</v>
      </c>
      <c r="R13" s="11">
        <f t="shared" si="6"/>
        <v>-1834.1</v>
      </c>
      <c r="S13" s="18"/>
      <c r="T13" s="2">
        <v>1</v>
      </c>
      <c r="U13" s="2">
        <v>1</v>
      </c>
    </row>
    <row r="14" spans="1:25" ht="48.75" customHeight="1" x14ac:dyDescent="0.25">
      <c r="A14" s="22" t="s">
        <v>18</v>
      </c>
      <c r="B14" s="2">
        <v>3710.5</v>
      </c>
      <c r="C14" s="2">
        <v>3876</v>
      </c>
      <c r="D14" s="2">
        <v>4028.8</v>
      </c>
      <c r="E14" s="2">
        <v>4362.7</v>
      </c>
      <c r="F14" s="2">
        <v>154.4</v>
      </c>
      <c r="G14" s="2">
        <f>D14*F14%</f>
        <v>6220.4672</v>
      </c>
      <c r="H14" s="2">
        <f t="shared" si="1"/>
        <v>6832.8671999999997</v>
      </c>
      <c r="I14" s="2">
        <f t="shared" si="2"/>
        <v>6736.0087999999996</v>
      </c>
      <c r="J14" s="2">
        <f t="shared" si="3"/>
        <v>7348.4087999999992</v>
      </c>
      <c r="K14" s="2">
        <f t="shared" si="4"/>
        <v>4897.2</v>
      </c>
      <c r="L14" s="2">
        <v>4016.1</v>
      </c>
      <c r="M14" s="2">
        <v>612.4</v>
      </c>
      <c r="N14" s="2">
        <v>881.1</v>
      </c>
      <c r="O14" s="2">
        <v>0</v>
      </c>
      <c r="P14" s="2">
        <v>4804.8</v>
      </c>
      <c r="Q14" s="11">
        <f t="shared" si="5"/>
        <v>-1935.6671999999999</v>
      </c>
      <c r="R14" s="11">
        <f t="shared" si="6"/>
        <v>-2543.6087999999991</v>
      </c>
      <c r="S14" s="18"/>
      <c r="T14" s="2">
        <v>1</v>
      </c>
      <c r="U14" s="2">
        <v>1</v>
      </c>
    </row>
    <row r="15" spans="1:25" ht="39" customHeight="1" x14ac:dyDescent="0.25">
      <c r="A15" s="22" t="s">
        <v>19</v>
      </c>
      <c r="B15" s="2">
        <v>1673.1</v>
      </c>
      <c r="C15" s="2">
        <v>1733.6</v>
      </c>
      <c r="D15" s="2">
        <v>1943.3</v>
      </c>
      <c r="E15" s="2">
        <v>1976.2</v>
      </c>
      <c r="F15" s="2">
        <v>192.7</v>
      </c>
      <c r="G15" s="2">
        <f t="shared" ref="G15:G28" si="7">D15*F15%</f>
        <v>3744.7390999999998</v>
      </c>
      <c r="H15" s="2">
        <f t="shared" si="1"/>
        <v>3744.7390999999998</v>
      </c>
      <c r="I15" s="2">
        <f t="shared" si="2"/>
        <v>3808.1373999999996</v>
      </c>
      <c r="J15" s="2">
        <f t="shared" si="3"/>
        <v>3808.1373999999996</v>
      </c>
      <c r="K15" s="2">
        <f t="shared" si="4"/>
        <v>2398.5</v>
      </c>
      <c r="L15" s="2">
        <v>1554</v>
      </c>
      <c r="M15" s="2">
        <v>0</v>
      </c>
      <c r="N15" s="2">
        <v>844.5</v>
      </c>
      <c r="O15" s="2">
        <v>0</v>
      </c>
      <c r="P15" s="2">
        <v>2398.5</v>
      </c>
      <c r="Q15" s="7">
        <f t="shared" si="5"/>
        <v>-1346.2390999999998</v>
      </c>
      <c r="R15" s="11">
        <f t="shared" si="6"/>
        <v>-1409.6373999999996</v>
      </c>
      <c r="S15" s="18"/>
      <c r="T15" s="2">
        <v>1</v>
      </c>
      <c r="U15" s="2">
        <v>1</v>
      </c>
    </row>
    <row r="16" spans="1:25" ht="51" customHeight="1" x14ac:dyDescent="0.25">
      <c r="A16" s="22" t="s">
        <v>20</v>
      </c>
      <c r="B16" s="2">
        <v>1385.2</v>
      </c>
      <c r="C16" s="2">
        <v>1385.2</v>
      </c>
      <c r="D16" s="2">
        <v>1402.4</v>
      </c>
      <c r="E16" s="2">
        <v>1473</v>
      </c>
      <c r="F16" s="2">
        <v>272.60000000000002</v>
      </c>
      <c r="G16" s="2">
        <f t="shared" si="7"/>
        <v>3822.9424000000008</v>
      </c>
      <c r="H16" s="2">
        <f t="shared" si="1"/>
        <v>3822.9424000000008</v>
      </c>
      <c r="I16" s="2">
        <f t="shared" si="2"/>
        <v>4015.3980000000006</v>
      </c>
      <c r="J16" s="2">
        <f t="shared" si="3"/>
        <v>4015.3980000000006</v>
      </c>
      <c r="K16" s="2">
        <f t="shared" si="4"/>
        <v>3773.2999999999997</v>
      </c>
      <c r="L16" s="2">
        <v>2160.1999999999998</v>
      </c>
      <c r="M16" s="2">
        <v>0</v>
      </c>
      <c r="N16" s="2">
        <v>1613.1</v>
      </c>
      <c r="O16" s="2">
        <v>0</v>
      </c>
      <c r="P16" s="2">
        <v>3335.8</v>
      </c>
      <c r="Q16" s="11">
        <f t="shared" si="5"/>
        <v>-49.642400000001089</v>
      </c>
      <c r="R16" s="7">
        <f t="shared" si="6"/>
        <v>-679.59800000000041</v>
      </c>
      <c r="S16" s="18"/>
      <c r="T16" s="2">
        <v>1</v>
      </c>
      <c r="U16" s="2">
        <v>2</v>
      </c>
    </row>
    <row r="17" spans="1:21" ht="43.5" customHeight="1" x14ac:dyDescent="0.25">
      <c r="A17" s="22" t="s">
        <v>21</v>
      </c>
      <c r="B17" s="2">
        <v>779.7</v>
      </c>
      <c r="C17" s="2">
        <v>789.7</v>
      </c>
      <c r="D17" s="2">
        <v>866.2</v>
      </c>
      <c r="E17" s="2">
        <v>897.9</v>
      </c>
      <c r="F17" s="2">
        <v>422.9</v>
      </c>
      <c r="G17" s="2">
        <f t="shared" si="7"/>
        <v>3663.1598000000004</v>
      </c>
      <c r="H17" s="2">
        <f t="shared" si="1"/>
        <v>3663.1598000000004</v>
      </c>
      <c r="I17" s="2">
        <f t="shared" si="2"/>
        <v>3797.2190999999998</v>
      </c>
      <c r="J17" s="2">
        <f t="shared" si="3"/>
        <v>3797.2190999999998</v>
      </c>
      <c r="K17" s="2">
        <f t="shared" si="4"/>
        <v>3032.1</v>
      </c>
      <c r="L17" s="2">
        <v>2540.1999999999998</v>
      </c>
      <c r="M17" s="2">
        <v>0</v>
      </c>
      <c r="N17" s="2">
        <v>491.9</v>
      </c>
      <c r="O17" s="2">
        <v>0</v>
      </c>
      <c r="P17" s="2">
        <v>3003.5</v>
      </c>
      <c r="Q17" s="11">
        <f t="shared" si="5"/>
        <v>-631.05980000000045</v>
      </c>
      <c r="R17" s="11">
        <f t="shared" si="6"/>
        <v>-793.7190999999998</v>
      </c>
      <c r="S17" s="18"/>
      <c r="T17" s="2">
        <v>1</v>
      </c>
      <c r="U17" s="2">
        <v>0.5</v>
      </c>
    </row>
    <row r="18" spans="1:21" ht="50.25" customHeight="1" x14ac:dyDescent="0.25">
      <c r="A18" s="22" t="s">
        <v>22</v>
      </c>
      <c r="B18" s="2">
        <v>1189.4000000000001</v>
      </c>
      <c r="C18" s="2">
        <v>1189.4000000000001</v>
      </c>
      <c r="D18" s="2">
        <v>1529.9</v>
      </c>
      <c r="E18" s="2">
        <v>1480.3</v>
      </c>
      <c r="F18" s="2">
        <v>324.7</v>
      </c>
      <c r="G18" s="2">
        <f t="shared" si="7"/>
        <v>4967.5852999999997</v>
      </c>
      <c r="H18" s="2">
        <f t="shared" si="1"/>
        <v>4967.5852999999997</v>
      </c>
      <c r="I18" s="2">
        <f t="shared" si="2"/>
        <v>4806.5340999999999</v>
      </c>
      <c r="J18" s="2">
        <f t="shared" si="3"/>
        <v>4806.5340999999999</v>
      </c>
      <c r="K18" s="2">
        <f t="shared" si="4"/>
        <v>3429.1000000000004</v>
      </c>
      <c r="L18" s="2">
        <v>2359.4</v>
      </c>
      <c r="M18" s="2">
        <v>0</v>
      </c>
      <c r="N18" s="2">
        <v>1069.7</v>
      </c>
      <c r="O18" s="2">
        <v>0</v>
      </c>
      <c r="P18" s="2">
        <v>3429</v>
      </c>
      <c r="Q18" s="11">
        <f t="shared" si="5"/>
        <v>-1538.4852999999994</v>
      </c>
      <c r="R18" s="11">
        <f t="shared" si="6"/>
        <v>-1377.5340999999999</v>
      </c>
      <c r="S18" s="18"/>
      <c r="T18" s="2">
        <v>1</v>
      </c>
      <c r="U18" s="2">
        <v>1</v>
      </c>
    </row>
    <row r="19" spans="1:21" ht="48" customHeight="1" x14ac:dyDescent="0.25">
      <c r="A19" s="22" t="s">
        <v>23</v>
      </c>
      <c r="B19" s="2">
        <v>2359.1</v>
      </c>
      <c r="C19" s="2">
        <v>2359.1</v>
      </c>
      <c r="D19" s="2">
        <v>2526.1</v>
      </c>
      <c r="E19" s="2">
        <v>2601.9</v>
      </c>
      <c r="F19" s="2">
        <v>163.1</v>
      </c>
      <c r="G19" s="2">
        <f t="shared" si="7"/>
        <v>4120.0690999999997</v>
      </c>
      <c r="H19" s="2">
        <f t="shared" si="1"/>
        <v>4120.0690999999997</v>
      </c>
      <c r="I19" s="2">
        <f t="shared" si="2"/>
        <v>4243.6989000000003</v>
      </c>
      <c r="J19" s="2">
        <f t="shared" si="3"/>
        <v>4243.6989000000003</v>
      </c>
      <c r="K19" s="11">
        <f t="shared" si="4"/>
        <v>2680</v>
      </c>
      <c r="L19" s="2">
        <v>1630</v>
      </c>
      <c r="M19" s="2">
        <v>0</v>
      </c>
      <c r="N19" s="2">
        <v>1050</v>
      </c>
      <c r="O19" s="2">
        <v>0</v>
      </c>
      <c r="P19" s="2">
        <v>2669</v>
      </c>
      <c r="Q19" s="7">
        <f t="shared" si="5"/>
        <v>-1440.0690999999997</v>
      </c>
      <c r="R19" s="11">
        <f t="shared" si="6"/>
        <v>-1574.6989000000003</v>
      </c>
      <c r="S19" s="18"/>
      <c r="T19" s="2">
        <v>1</v>
      </c>
      <c r="U19" s="2">
        <v>1</v>
      </c>
    </row>
    <row r="20" spans="1:21" ht="48.75" customHeight="1" x14ac:dyDescent="0.25">
      <c r="A20" s="22" t="s">
        <v>24</v>
      </c>
      <c r="B20" s="2">
        <v>5039.7</v>
      </c>
      <c r="C20" s="2">
        <v>5194.1000000000004</v>
      </c>
      <c r="D20" s="2">
        <v>5429.4</v>
      </c>
      <c r="E20" s="2">
        <v>5508.5</v>
      </c>
      <c r="F20" s="2">
        <v>105</v>
      </c>
      <c r="G20" s="2">
        <f t="shared" si="7"/>
        <v>5700.87</v>
      </c>
      <c r="H20" s="2">
        <f t="shared" si="1"/>
        <v>6233.67</v>
      </c>
      <c r="I20" s="2">
        <f t="shared" si="2"/>
        <v>5783.9250000000002</v>
      </c>
      <c r="J20" s="2">
        <f t="shared" si="3"/>
        <v>6316.7250000000004</v>
      </c>
      <c r="K20" s="2">
        <f t="shared" si="4"/>
        <v>4734.6000000000004</v>
      </c>
      <c r="L20" s="2">
        <v>2954.1</v>
      </c>
      <c r="M20" s="2">
        <v>532.79999999999995</v>
      </c>
      <c r="N20" s="2">
        <v>1780.5</v>
      </c>
      <c r="O20" s="2">
        <v>0</v>
      </c>
      <c r="P20" s="2">
        <v>4725.6000000000004</v>
      </c>
      <c r="Q20" s="11">
        <f t="shared" si="5"/>
        <v>-1499.0699999999997</v>
      </c>
      <c r="R20" s="2">
        <f t="shared" si="6"/>
        <v>-1591.125</v>
      </c>
      <c r="S20" s="2"/>
      <c r="T20" s="2">
        <v>1</v>
      </c>
      <c r="U20" s="2">
        <v>2</v>
      </c>
    </row>
    <row r="21" spans="1:21" ht="41.25" customHeight="1" x14ac:dyDescent="0.25">
      <c r="A21" s="22" t="s">
        <v>25</v>
      </c>
      <c r="B21" s="2">
        <v>6525.9</v>
      </c>
      <c r="C21" s="2">
        <v>7103.9</v>
      </c>
      <c r="D21" s="2">
        <v>7412.2</v>
      </c>
      <c r="E21" s="2">
        <v>7779.8</v>
      </c>
      <c r="F21" s="2">
        <v>117.2</v>
      </c>
      <c r="G21" s="2">
        <f t="shared" si="7"/>
        <v>8687.0983999999989</v>
      </c>
      <c r="H21" s="2">
        <f t="shared" si="1"/>
        <v>10122.998399999999</v>
      </c>
      <c r="I21" s="2">
        <f t="shared" si="2"/>
        <v>9117.9256000000005</v>
      </c>
      <c r="J21" s="2">
        <f t="shared" si="3"/>
        <v>10553.8256</v>
      </c>
      <c r="K21" s="2">
        <f t="shared" si="4"/>
        <v>4871.7</v>
      </c>
      <c r="L21" s="2">
        <v>3961.5</v>
      </c>
      <c r="M21" s="2">
        <v>1435.9</v>
      </c>
      <c r="N21" s="2">
        <v>910.2</v>
      </c>
      <c r="O21" s="2">
        <v>0</v>
      </c>
      <c r="P21" s="2">
        <v>5247.4</v>
      </c>
      <c r="Q21" s="11">
        <f t="shared" si="5"/>
        <v>-5251.2983999999988</v>
      </c>
      <c r="R21" s="11">
        <f t="shared" si="6"/>
        <v>-5306.4256000000005</v>
      </c>
      <c r="S21" s="2"/>
      <c r="T21" s="2">
        <v>2</v>
      </c>
      <c r="U21" s="2">
        <v>1</v>
      </c>
    </row>
    <row r="22" spans="1:21" ht="38.25" customHeight="1" x14ac:dyDescent="0.25">
      <c r="A22" s="22" t="s">
        <v>33</v>
      </c>
      <c r="B22" s="2">
        <v>3965</v>
      </c>
      <c r="C22" s="2">
        <v>3965</v>
      </c>
      <c r="D22" s="2">
        <v>3860</v>
      </c>
      <c r="E22" s="2">
        <v>3945.5</v>
      </c>
      <c r="F22" s="2">
        <v>93.7</v>
      </c>
      <c r="G22" s="2">
        <f t="shared" si="7"/>
        <v>3616.82</v>
      </c>
      <c r="H22" s="2">
        <f t="shared" si="1"/>
        <v>3616.82</v>
      </c>
      <c r="I22" s="2">
        <f t="shared" si="2"/>
        <v>3696.9335000000001</v>
      </c>
      <c r="J22" s="2">
        <f t="shared" si="3"/>
        <v>3696.9335000000001</v>
      </c>
      <c r="K22" s="2">
        <f t="shared" si="4"/>
        <v>2905.2</v>
      </c>
      <c r="L22" s="2">
        <v>2011.3</v>
      </c>
      <c r="M22" s="2">
        <v>0</v>
      </c>
      <c r="N22" s="2">
        <v>893.9</v>
      </c>
      <c r="O22" s="2">
        <v>0</v>
      </c>
      <c r="P22" s="2">
        <v>2899.8</v>
      </c>
      <c r="Q22" s="11">
        <f t="shared" si="5"/>
        <v>-711.62000000000035</v>
      </c>
      <c r="R22" s="2">
        <f t="shared" si="6"/>
        <v>-797.13349999999991</v>
      </c>
      <c r="S22" s="2"/>
      <c r="T22" s="2">
        <v>1</v>
      </c>
      <c r="U22" s="2">
        <v>1</v>
      </c>
    </row>
    <row r="23" spans="1:21" ht="51" customHeight="1" x14ac:dyDescent="0.25">
      <c r="A23" s="22" t="s">
        <v>26</v>
      </c>
      <c r="B23" s="2">
        <v>3740.4</v>
      </c>
      <c r="C23" s="2">
        <v>3740.4</v>
      </c>
      <c r="D23" s="2">
        <v>3766.2</v>
      </c>
      <c r="E23" s="2">
        <v>4286</v>
      </c>
      <c r="F23" s="2">
        <v>155.9</v>
      </c>
      <c r="G23" s="2">
        <f t="shared" si="7"/>
        <v>5871.5057999999999</v>
      </c>
      <c r="H23" s="2">
        <f t="shared" si="1"/>
        <v>5871.5057999999999</v>
      </c>
      <c r="I23" s="2">
        <f t="shared" si="2"/>
        <v>6681.8740000000007</v>
      </c>
      <c r="J23" s="2">
        <f t="shared" si="3"/>
        <v>6681.8740000000007</v>
      </c>
      <c r="K23" s="2">
        <f>L23+N23</f>
        <v>3588.4</v>
      </c>
      <c r="L23" s="2">
        <v>2421.5</v>
      </c>
      <c r="M23" s="2">
        <v>0</v>
      </c>
      <c r="N23" s="2">
        <v>1166.9000000000001</v>
      </c>
      <c r="O23" s="2">
        <v>0</v>
      </c>
      <c r="P23" s="2">
        <v>3588.4</v>
      </c>
      <c r="Q23" s="11">
        <f t="shared" si="5"/>
        <v>-2283.1057999999998</v>
      </c>
      <c r="R23" s="2">
        <f t="shared" si="6"/>
        <v>-3093.4740000000006</v>
      </c>
      <c r="S23" s="2"/>
      <c r="T23" s="2">
        <v>1</v>
      </c>
      <c r="U23" s="2">
        <v>1</v>
      </c>
    </row>
    <row r="24" spans="1:21" ht="51.75" customHeight="1" x14ac:dyDescent="0.25">
      <c r="A24" s="22" t="s">
        <v>27</v>
      </c>
      <c r="B24" s="2">
        <v>2683.1</v>
      </c>
      <c r="C24" s="2">
        <v>2683.1</v>
      </c>
      <c r="D24" s="2">
        <v>2683.1</v>
      </c>
      <c r="E24" s="2">
        <v>2803</v>
      </c>
      <c r="F24" s="2">
        <v>135.69999999999999</v>
      </c>
      <c r="G24" s="2">
        <f t="shared" si="7"/>
        <v>3640.9666999999999</v>
      </c>
      <c r="H24" s="2">
        <f t="shared" si="1"/>
        <v>3640.9666999999999</v>
      </c>
      <c r="I24" s="2">
        <f t="shared" si="2"/>
        <v>3803.6709999999998</v>
      </c>
      <c r="J24" s="2">
        <f t="shared" si="3"/>
        <v>3803.6709999999998</v>
      </c>
      <c r="K24" s="2">
        <f t="shared" si="4"/>
        <v>3489.4</v>
      </c>
      <c r="L24" s="2">
        <v>2294.4</v>
      </c>
      <c r="M24" s="2">
        <v>0</v>
      </c>
      <c r="N24" s="2">
        <v>1195</v>
      </c>
      <c r="O24" s="2">
        <v>0</v>
      </c>
      <c r="P24" s="2">
        <v>3347.9</v>
      </c>
      <c r="Q24" s="11">
        <f t="shared" si="5"/>
        <v>-151.56669999999986</v>
      </c>
      <c r="R24" s="19">
        <f t="shared" si="6"/>
        <v>-455.77099999999973</v>
      </c>
      <c r="S24" s="18"/>
      <c r="T24" s="2">
        <v>1</v>
      </c>
      <c r="U24" s="2">
        <v>1</v>
      </c>
    </row>
    <row r="25" spans="1:21" ht="58.5" customHeight="1" x14ac:dyDescent="0.25">
      <c r="A25" s="25" t="s">
        <v>28</v>
      </c>
      <c r="B25" s="4">
        <v>30229.200000000001</v>
      </c>
      <c r="C25" s="4">
        <v>30229.200000000001</v>
      </c>
      <c r="D25" s="4">
        <v>30219.5</v>
      </c>
      <c r="E25" s="4">
        <v>26184.7</v>
      </c>
      <c r="F25" s="4">
        <v>10.1</v>
      </c>
      <c r="G25" s="4">
        <f t="shared" si="7"/>
        <v>3052.1695</v>
      </c>
      <c r="H25" s="4">
        <f t="shared" si="1"/>
        <v>3812.1695</v>
      </c>
      <c r="I25" s="4">
        <f t="shared" si="2"/>
        <v>2644.6547</v>
      </c>
      <c r="J25" s="4">
        <f t="shared" si="3"/>
        <v>3404.6547</v>
      </c>
      <c r="K25" s="4">
        <f t="shared" si="4"/>
        <v>3692.1000000000004</v>
      </c>
      <c r="L25" s="4">
        <v>2851.8</v>
      </c>
      <c r="M25" s="4">
        <v>760</v>
      </c>
      <c r="N25" s="4">
        <v>840.3</v>
      </c>
      <c r="O25" s="20">
        <v>0</v>
      </c>
      <c r="P25" s="4">
        <v>3689.6</v>
      </c>
      <c r="Q25" s="4">
        <f t="shared" si="5"/>
        <v>-120.06949999999961</v>
      </c>
      <c r="R25" s="26">
        <f t="shared" si="6"/>
        <v>284.94529999999986</v>
      </c>
      <c r="S25" s="27" t="s">
        <v>53</v>
      </c>
      <c r="T25" s="4">
        <v>1</v>
      </c>
      <c r="U25" s="4">
        <v>1</v>
      </c>
    </row>
    <row r="26" spans="1:21" ht="41.25" customHeight="1" x14ac:dyDescent="0.25">
      <c r="A26" s="22" t="s">
        <v>29</v>
      </c>
      <c r="B26" s="2">
        <v>1463.6</v>
      </c>
      <c r="C26" s="2">
        <v>1463.6</v>
      </c>
      <c r="D26" s="2">
        <v>1463.6</v>
      </c>
      <c r="E26" s="2">
        <v>1481.2</v>
      </c>
      <c r="F26" s="2">
        <v>167.5</v>
      </c>
      <c r="G26" s="2">
        <f t="shared" si="7"/>
        <v>2451.5299999999997</v>
      </c>
      <c r="H26" s="2">
        <f t="shared" si="1"/>
        <v>2451.5299999999997</v>
      </c>
      <c r="I26" s="2">
        <f t="shared" si="2"/>
        <v>2481.0100000000002</v>
      </c>
      <c r="J26" s="2">
        <f t="shared" si="3"/>
        <v>2481.0100000000002</v>
      </c>
      <c r="K26" s="11">
        <f t="shared" si="4"/>
        <v>1996.1000000000001</v>
      </c>
      <c r="L26" s="2">
        <v>1578.9</v>
      </c>
      <c r="M26" s="2">
        <v>0</v>
      </c>
      <c r="N26" s="2">
        <v>417.2</v>
      </c>
      <c r="O26" s="2">
        <v>0</v>
      </c>
      <c r="P26" s="2">
        <v>1589.1</v>
      </c>
      <c r="Q26" s="11">
        <f t="shared" si="5"/>
        <v>-455.42999999999961</v>
      </c>
      <c r="R26" s="11">
        <f t="shared" si="6"/>
        <v>-891.91000000000031</v>
      </c>
      <c r="S26" s="18"/>
      <c r="T26" s="2">
        <v>1</v>
      </c>
      <c r="U26" s="2">
        <v>1</v>
      </c>
    </row>
    <row r="27" spans="1:21" ht="57.75" customHeight="1" x14ac:dyDescent="0.25">
      <c r="A27" s="22" t="s">
        <v>30</v>
      </c>
      <c r="B27" s="2">
        <v>1177.2</v>
      </c>
      <c r="C27" s="2">
        <v>1177.2</v>
      </c>
      <c r="D27" s="2">
        <v>1283.75</v>
      </c>
      <c r="E27" s="2">
        <v>1227.97</v>
      </c>
      <c r="F27" s="2">
        <v>232.1</v>
      </c>
      <c r="G27" s="2">
        <f t="shared" si="7"/>
        <v>2979.5837499999998</v>
      </c>
      <c r="H27" s="2">
        <f t="shared" si="1"/>
        <v>2979.5837499999998</v>
      </c>
      <c r="I27" s="2">
        <f t="shared" si="2"/>
        <v>2850.1183699999997</v>
      </c>
      <c r="J27" s="2">
        <f t="shared" si="3"/>
        <v>2850.1183699999997</v>
      </c>
      <c r="K27" s="2">
        <f t="shared" si="4"/>
        <v>2499.58</v>
      </c>
      <c r="L27" s="2">
        <v>1660.91</v>
      </c>
      <c r="M27" s="2">
        <v>0</v>
      </c>
      <c r="N27" s="2">
        <v>838.67</v>
      </c>
      <c r="O27" s="2">
        <v>0</v>
      </c>
      <c r="P27" s="2">
        <v>2499.58</v>
      </c>
      <c r="Q27" s="11">
        <f t="shared" si="5"/>
        <v>-480.00374999999985</v>
      </c>
      <c r="R27" s="7">
        <f t="shared" si="6"/>
        <v>-350.53836999999976</v>
      </c>
      <c r="S27" s="18"/>
      <c r="T27" s="2">
        <v>1</v>
      </c>
      <c r="U27" s="2">
        <v>1</v>
      </c>
    </row>
    <row r="28" spans="1:21" ht="55.5" customHeight="1" x14ac:dyDescent="0.25">
      <c r="A28" s="22" t="s">
        <v>31</v>
      </c>
      <c r="B28" s="2">
        <v>2387.1999999999998</v>
      </c>
      <c r="C28" s="2">
        <v>2387</v>
      </c>
      <c r="D28" s="2">
        <v>2763</v>
      </c>
      <c r="E28" s="2">
        <v>2788.3</v>
      </c>
      <c r="F28" s="2">
        <v>165.8</v>
      </c>
      <c r="G28" s="2">
        <f t="shared" si="7"/>
        <v>4581.0540000000001</v>
      </c>
      <c r="H28" s="2">
        <f t="shared" si="1"/>
        <v>4617.5540000000001</v>
      </c>
      <c r="I28" s="2">
        <f t="shared" si="2"/>
        <v>4623.001400000001</v>
      </c>
      <c r="J28" s="2">
        <f t="shared" si="3"/>
        <v>4659.501400000001</v>
      </c>
      <c r="K28" s="2">
        <f t="shared" si="4"/>
        <v>3810</v>
      </c>
      <c r="L28" s="2">
        <v>2542.8000000000002</v>
      </c>
      <c r="M28" s="2">
        <v>36.5</v>
      </c>
      <c r="N28" s="2">
        <v>1267.2</v>
      </c>
      <c r="O28" s="2">
        <v>0</v>
      </c>
      <c r="P28" s="2">
        <v>3809.9</v>
      </c>
      <c r="Q28" s="11">
        <f t="shared" si="5"/>
        <v>-807.55400000000009</v>
      </c>
      <c r="R28" s="19">
        <f t="shared" si="6"/>
        <v>-849.60140000000092</v>
      </c>
      <c r="S28" s="18"/>
      <c r="T28" s="2">
        <v>1</v>
      </c>
      <c r="U28" s="2">
        <v>1</v>
      </c>
    </row>
    <row r="29" spans="1:21" ht="40.5" customHeight="1" x14ac:dyDescent="0.25">
      <c r="A29" s="23" t="s">
        <v>32</v>
      </c>
      <c r="B29" s="7">
        <f>SUM(B11:B28)</f>
        <v>159425.00000000003</v>
      </c>
      <c r="C29" s="2">
        <f>SUM(C11:C28)</f>
        <v>161346.80000000002</v>
      </c>
      <c r="D29" s="2">
        <f>SUM(D11:D28)</f>
        <v>165014.44999999998</v>
      </c>
      <c r="E29" s="2">
        <f>SUM(E11:E28)</f>
        <v>162940.47</v>
      </c>
      <c r="F29" s="2" t="s">
        <v>42</v>
      </c>
      <c r="G29" s="2">
        <f t="shared" ref="G29:R29" si="8">SUM(G11:G28)</f>
        <v>86003.058450000026</v>
      </c>
      <c r="H29" s="2">
        <f t="shared" si="8"/>
        <v>91734.058450000011</v>
      </c>
      <c r="I29" s="2">
        <f t="shared" si="8"/>
        <v>88296.634870000009</v>
      </c>
      <c r="J29" s="2">
        <f t="shared" si="8"/>
        <v>94027.63486999998</v>
      </c>
      <c r="K29" s="2">
        <f t="shared" si="8"/>
        <v>68880.98</v>
      </c>
      <c r="L29" s="2">
        <f t="shared" si="8"/>
        <v>47909.110000000015</v>
      </c>
      <c r="M29" s="2">
        <f t="shared" si="8"/>
        <v>5731</v>
      </c>
      <c r="N29" s="2">
        <f t="shared" si="8"/>
        <v>20971.87</v>
      </c>
      <c r="O29" s="2">
        <f t="shared" si="8"/>
        <v>0</v>
      </c>
      <c r="P29" s="2">
        <f t="shared" si="8"/>
        <v>67449.48</v>
      </c>
      <c r="Q29" s="6">
        <f t="shared" si="8"/>
        <v>-22853.078450000001</v>
      </c>
      <c r="R29" s="5">
        <f t="shared" si="8"/>
        <v>-26578.154870000002</v>
      </c>
      <c r="S29" s="2"/>
      <c r="T29" s="2">
        <f>SUM(T11:T28)</f>
        <v>20</v>
      </c>
      <c r="U29" s="2">
        <f>SUM(U11:U28)</f>
        <v>20.5</v>
      </c>
    </row>
    <row r="30" spans="1:21" ht="26.25" customHeight="1" x14ac:dyDescent="0.25">
      <c r="A30" s="10" t="s">
        <v>46</v>
      </c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  <c r="R30" s="8"/>
      <c r="S30" s="8"/>
      <c r="T30" s="8"/>
      <c r="U30" s="8"/>
    </row>
    <row r="31" spans="1:21" ht="18.75" x14ac:dyDescent="0.3">
      <c r="A31" s="48" t="s">
        <v>45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</sheetData>
  <mergeCells count="27">
    <mergeCell ref="A31:U31"/>
    <mergeCell ref="D6:D9"/>
    <mergeCell ref="B6:B9"/>
    <mergeCell ref="K8:K9"/>
    <mergeCell ref="L8:O8"/>
    <mergeCell ref="Q8:Q9"/>
    <mergeCell ref="R8:R9"/>
    <mergeCell ref="I4:I9"/>
    <mergeCell ref="J4:J9"/>
    <mergeCell ref="K4:O7"/>
    <mergeCell ref="P4:P9"/>
    <mergeCell ref="J1:M1"/>
    <mergeCell ref="A2:V2"/>
    <mergeCell ref="A3:A9"/>
    <mergeCell ref="B3:E3"/>
    <mergeCell ref="F3:R3"/>
    <mergeCell ref="S3:S9"/>
    <mergeCell ref="T3:U3"/>
    <mergeCell ref="C5:C9"/>
    <mergeCell ref="B4:D4"/>
    <mergeCell ref="E4:E9"/>
    <mergeCell ref="F4:F9"/>
    <mergeCell ref="G4:G9"/>
    <mergeCell ref="Q4:R7"/>
    <mergeCell ref="T4:T9"/>
    <mergeCell ref="U4:U9"/>
    <mergeCell ref="H4:H9"/>
  </mergeCells>
  <pageMargins left="0.70866141732283472" right="0.70866141732283472" top="0.74803149606299213" bottom="0.74803149606299213" header="0.31496062992125984" footer="0.31496062992125984"/>
  <pageSetup paperSize="8" scale="4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F1" zoomScaleNormal="100" workbookViewId="0">
      <selection activeCell="M9" sqref="M9"/>
    </sheetView>
  </sheetViews>
  <sheetFormatPr defaultRowHeight="15" x14ac:dyDescent="0.25"/>
  <cols>
    <col min="1" max="1" width="44.140625" customWidth="1"/>
    <col min="2" max="2" width="27.42578125" customWidth="1"/>
    <col min="3" max="3" width="24.5703125" customWidth="1"/>
    <col min="4" max="4" width="17.42578125" customWidth="1"/>
    <col min="5" max="5" width="23.28515625" customWidth="1"/>
    <col min="6" max="6" width="17.42578125" customWidth="1"/>
    <col min="7" max="7" width="19" customWidth="1"/>
    <col min="8" max="8" width="23.28515625" customWidth="1"/>
    <col min="9" max="9" width="33.7109375" customWidth="1"/>
    <col min="10" max="10" width="22.28515625" customWidth="1"/>
    <col min="11" max="11" width="20.42578125" customWidth="1"/>
    <col min="12" max="12" width="28.85546875" customWidth="1"/>
    <col min="13" max="13" width="18.5703125" customWidth="1"/>
    <col min="14" max="14" width="18.7109375" customWidth="1"/>
    <col min="15" max="16" width="17" customWidth="1"/>
    <col min="17" max="17" width="28.28515625" customWidth="1"/>
    <col min="18" max="18" width="14.5703125" customWidth="1"/>
    <col min="19" max="19" width="13.140625" customWidth="1"/>
    <col min="26" max="26" width="12.7109375" customWidth="1"/>
  </cols>
  <sheetData>
    <row r="1" spans="1:23" ht="20.25" customHeight="1" x14ac:dyDescent="0.3">
      <c r="I1" s="34" t="s">
        <v>37</v>
      </c>
      <c r="J1" s="34"/>
      <c r="K1" s="34"/>
      <c r="L1" s="34"/>
    </row>
    <row r="2" spans="1:23" ht="39" customHeight="1" x14ac:dyDescent="0.25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3" ht="89.25" customHeight="1" x14ac:dyDescent="0.3">
      <c r="A3" s="41" t="s">
        <v>39</v>
      </c>
      <c r="B3" s="50" t="s">
        <v>57</v>
      </c>
      <c r="C3" s="51"/>
      <c r="D3" s="52"/>
      <c r="E3" s="40" t="s">
        <v>1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 t="s">
        <v>2</v>
      </c>
      <c r="R3" s="41" t="s">
        <v>3</v>
      </c>
      <c r="S3" s="41"/>
      <c r="T3" s="3"/>
      <c r="U3" s="3"/>
      <c r="V3" s="3"/>
      <c r="W3" s="3"/>
    </row>
    <row r="4" spans="1:23" ht="57.75" customHeight="1" x14ac:dyDescent="0.3">
      <c r="A4" s="41"/>
      <c r="B4" s="41" t="s">
        <v>4</v>
      </c>
      <c r="C4" s="41" t="s">
        <v>36</v>
      </c>
      <c r="D4" s="53" t="s">
        <v>54</v>
      </c>
      <c r="E4" s="41" t="s">
        <v>58</v>
      </c>
      <c r="F4" s="41" t="s">
        <v>34</v>
      </c>
      <c r="G4" s="41" t="s">
        <v>44</v>
      </c>
      <c r="H4" s="41" t="s">
        <v>59</v>
      </c>
      <c r="I4" s="41" t="s">
        <v>60</v>
      </c>
      <c r="J4" s="41" t="s">
        <v>56</v>
      </c>
      <c r="K4" s="46"/>
      <c r="L4" s="46"/>
      <c r="M4" s="46"/>
      <c r="N4" s="41" t="s">
        <v>7</v>
      </c>
      <c r="O4" s="49" t="s">
        <v>35</v>
      </c>
      <c r="P4" s="56"/>
      <c r="Q4" s="41"/>
      <c r="R4" s="41" t="s">
        <v>8</v>
      </c>
      <c r="S4" s="41" t="s">
        <v>9</v>
      </c>
      <c r="T4" s="3"/>
      <c r="U4" s="3"/>
      <c r="V4" s="3"/>
      <c r="W4" s="3"/>
    </row>
    <row r="5" spans="1:23" ht="15.75" hidden="1" customHeight="1" thickBot="1" x14ac:dyDescent="0.35">
      <c r="A5" s="41"/>
      <c r="B5" s="41"/>
      <c r="C5" s="46"/>
      <c r="D5" s="54"/>
      <c r="E5" s="46"/>
      <c r="F5" s="46"/>
      <c r="G5" s="46"/>
      <c r="H5" s="46"/>
      <c r="I5" s="46"/>
      <c r="J5" s="46"/>
      <c r="K5" s="46"/>
      <c r="L5" s="46"/>
      <c r="M5" s="46"/>
      <c r="N5" s="46"/>
      <c r="O5" s="56"/>
      <c r="P5" s="56"/>
      <c r="Q5" s="41"/>
      <c r="R5" s="46"/>
      <c r="S5" s="46"/>
      <c r="T5" s="3"/>
      <c r="U5" s="3"/>
      <c r="V5" s="3"/>
      <c r="W5" s="3"/>
    </row>
    <row r="6" spans="1:23" ht="17.25" customHeight="1" x14ac:dyDescent="0.3">
      <c r="A6" s="41"/>
      <c r="B6" s="41"/>
      <c r="C6" s="46"/>
      <c r="D6" s="54"/>
      <c r="E6" s="46"/>
      <c r="F6" s="46"/>
      <c r="G6" s="46"/>
      <c r="H6" s="46"/>
      <c r="I6" s="46"/>
      <c r="J6" s="46"/>
      <c r="K6" s="46"/>
      <c r="L6" s="46"/>
      <c r="M6" s="46"/>
      <c r="N6" s="46"/>
      <c r="O6" s="56"/>
      <c r="P6" s="56"/>
      <c r="Q6" s="41"/>
      <c r="R6" s="46"/>
      <c r="S6" s="46"/>
      <c r="T6" s="3"/>
      <c r="U6" s="3"/>
      <c r="V6" s="3"/>
      <c r="W6" s="3"/>
    </row>
    <row r="7" spans="1:23" ht="30" customHeight="1" x14ac:dyDescent="0.3">
      <c r="A7" s="41"/>
      <c r="B7" s="41"/>
      <c r="C7" s="46"/>
      <c r="D7" s="54"/>
      <c r="E7" s="46"/>
      <c r="F7" s="46"/>
      <c r="G7" s="46"/>
      <c r="H7" s="46"/>
      <c r="I7" s="46"/>
      <c r="J7" s="46"/>
      <c r="K7" s="46"/>
      <c r="L7" s="46"/>
      <c r="M7" s="46"/>
      <c r="N7" s="46"/>
      <c r="O7" s="56"/>
      <c r="P7" s="56"/>
      <c r="Q7" s="41"/>
      <c r="R7" s="46"/>
      <c r="S7" s="46"/>
      <c r="T7" s="3"/>
      <c r="U7" s="3"/>
      <c r="V7" s="3"/>
      <c r="W7" s="3"/>
    </row>
    <row r="8" spans="1:23" ht="30.75" customHeight="1" x14ac:dyDescent="0.3">
      <c r="A8" s="41"/>
      <c r="B8" s="41"/>
      <c r="C8" s="46"/>
      <c r="D8" s="54"/>
      <c r="E8" s="46"/>
      <c r="F8" s="46"/>
      <c r="G8" s="46"/>
      <c r="H8" s="46"/>
      <c r="I8" s="46"/>
      <c r="J8" s="41" t="s">
        <v>40</v>
      </c>
      <c r="K8" s="41" t="s">
        <v>10</v>
      </c>
      <c r="L8" s="41"/>
      <c r="M8" s="41"/>
      <c r="N8" s="46"/>
      <c r="O8" s="49" t="s">
        <v>41</v>
      </c>
      <c r="P8" s="49" t="s">
        <v>65</v>
      </c>
      <c r="Q8" s="41"/>
      <c r="R8" s="46"/>
      <c r="S8" s="46"/>
      <c r="T8" s="3"/>
      <c r="U8" s="3"/>
      <c r="V8" s="3"/>
      <c r="W8" s="3"/>
    </row>
    <row r="9" spans="1:23" ht="201.75" customHeight="1" x14ac:dyDescent="0.3">
      <c r="A9" s="41"/>
      <c r="B9" s="41"/>
      <c r="C9" s="46"/>
      <c r="D9" s="55"/>
      <c r="E9" s="46"/>
      <c r="F9" s="46"/>
      <c r="G9" s="46"/>
      <c r="H9" s="46"/>
      <c r="I9" s="46"/>
      <c r="J9" s="41"/>
      <c r="K9" s="32" t="s">
        <v>11</v>
      </c>
      <c r="L9" s="32" t="s">
        <v>12</v>
      </c>
      <c r="M9" s="33" t="s">
        <v>13</v>
      </c>
      <c r="N9" s="46"/>
      <c r="O9" s="49"/>
      <c r="P9" s="49"/>
      <c r="Q9" s="41"/>
      <c r="R9" s="46"/>
      <c r="S9" s="46"/>
      <c r="T9" s="3"/>
      <c r="U9" s="3"/>
      <c r="V9" s="3"/>
      <c r="W9" s="3"/>
    </row>
    <row r="10" spans="1:23" ht="15.75" customHeight="1" thickBot="1" x14ac:dyDescent="0.3">
      <c r="A10" s="12" t="s">
        <v>48</v>
      </c>
      <c r="B10" s="17">
        <v>2</v>
      </c>
      <c r="C10" s="13">
        <v>3</v>
      </c>
      <c r="D10" s="13" t="s">
        <v>55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24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</row>
    <row r="11" spans="1:23" ht="50.25" customHeight="1" x14ac:dyDescent="0.25">
      <c r="A11" s="21" t="s">
        <v>15</v>
      </c>
      <c r="B11" s="2">
        <v>131216.79999999999</v>
      </c>
      <c r="C11" s="2">
        <v>30637.7</v>
      </c>
      <c r="D11" s="2">
        <f>C11/B11*100</f>
        <v>23.348915687625368</v>
      </c>
      <c r="E11" s="2">
        <v>8.3000000000000007</v>
      </c>
      <c r="F11" s="2">
        <f t="shared" ref="F11:F14" si="0">B11*E11%</f>
        <v>10890.9944</v>
      </c>
      <c r="G11" s="2">
        <f>(F11+L11)</f>
        <v>10890.9944</v>
      </c>
      <c r="H11" s="2">
        <f t="shared" ref="H11:H31" si="1">C11*E11%</f>
        <v>2542.9291000000003</v>
      </c>
      <c r="I11" s="2">
        <f>(H11+L11)</f>
        <v>2542.9291000000003</v>
      </c>
      <c r="J11" s="2">
        <f t="shared" ref="J11:J31" si="2">K11+M11</f>
        <v>8858.7000000000007</v>
      </c>
      <c r="K11" s="2">
        <v>4908.8999999999996</v>
      </c>
      <c r="L11" s="2">
        <v>0</v>
      </c>
      <c r="M11" s="2">
        <v>3949.8</v>
      </c>
      <c r="N11" s="2">
        <v>2046</v>
      </c>
      <c r="O11" s="11">
        <f t="shared" ref="O11:O31" si="3">J11-G11</f>
        <v>-2032.2943999999989</v>
      </c>
      <c r="P11" s="11">
        <f t="shared" ref="P11:P31" si="4">N11-I11</f>
        <v>-496.92910000000029</v>
      </c>
      <c r="Q11" s="28"/>
      <c r="R11" s="2">
        <v>2</v>
      </c>
      <c r="S11" s="2">
        <v>3</v>
      </c>
    </row>
    <row r="12" spans="1:23" ht="50.25" customHeight="1" x14ac:dyDescent="0.25">
      <c r="A12" s="21" t="s">
        <v>61</v>
      </c>
      <c r="B12" s="2">
        <v>10084.9</v>
      </c>
      <c r="C12" s="2">
        <v>1837.2</v>
      </c>
      <c r="D12" s="2">
        <f t="shared" ref="D12:D29" si="5">C12/B12*100</f>
        <v>18.217334827316087</v>
      </c>
      <c r="E12" s="2">
        <v>29.2</v>
      </c>
      <c r="F12" s="2">
        <f t="shared" si="0"/>
        <v>2944.7907999999998</v>
      </c>
      <c r="G12" s="2">
        <f>(F12+L12)</f>
        <v>2944.7907999999998</v>
      </c>
      <c r="H12" s="2">
        <f t="shared" si="1"/>
        <v>536.4624</v>
      </c>
      <c r="I12" s="2">
        <f>(H12+L12)</f>
        <v>536.4624</v>
      </c>
      <c r="J12" s="2">
        <f t="shared" si="2"/>
        <v>2632.8</v>
      </c>
      <c r="K12" s="2">
        <v>2175.9</v>
      </c>
      <c r="L12" s="2">
        <v>0</v>
      </c>
      <c r="M12" s="2">
        <v>456.9</v>
      </c>
      <c r="N12" s="2">
        <v>519.20000000000005</v>
      </c>
      <c r="O12" s="11">
        <f t="shared" si="3"/>
        <v>-311.99079999999958</v>
      </c>
      <c r="P12" s="11">
        <f t="shared" si="4"/>
        <v>-17.262399999999957</v>
      </c>
      <c r="Q12" s="28"/>
      <c r="R12" s="2">
        <v>1</v>
      </c>
      <c r="S12" s="2">
        <v>1</v>
      </c>
    </row>
    <row r="13" spans="1:23" ht="45" customHeight="1" x14ac:dyDescent="0.25">
      <c r="A13" s="22" t="s">
        <v>16</v>
      </c>
      <c r="B13" s="2">
        <v>17257.900000000001</v>
      </c>
      <c r="C13" s="2">
        <v>3889.2</v>
      </c>
      <c r="D13" s="2">
        <f t="shared" si="5"/>
        <v>22.535766228799563</v>
      </c>
      <c r="E13" s="2">
        <v>23.7</v>
      </c>
      <c r="F13" s="2">
        <f t="shared" si="0"/>
        <v>4090.1223</v>
      </c>
      <c r="G13" s="2">
        <f t="shared" ref="G13:G31" si="6">(F13+L13)</f>
        <v>4357.7223000000004</v>
      </c>
      <c r="H13" s="2">
        <f t="shared" si="1"/>
        <v>921.74039999999991</v>
      </c>
      <c r="I13" s="2">
        <f t="shared" ref="I13:I31" si="7">(H13+L13)</f>
        <v>1189.3404</v>
      </c>
      <c r="J13" s="2">
        <f t="shared" si="2"/>
        <v>3869.1</v>
      </c>
      <c r="K13" s="2">
        <v>2669.7</v>
      </c>
      <c r="L13" s="2">
        <v>267.60000000000002</v>
      </c>
      <c r="M13" s="2">
        <v>1199.4000000000001</v>
      </c>
      <c r="N13" s="2">
        <v>842</v>
      </c>
      <c r="O13" s="11">
        <f t="shared" si="3"/>
        <v>-488.62230000000045</v>
      </c>
      <c r="P13" s="11">
        <f t="shared" si="4"/>
        <v>-347.34040000000005</v>
      </c>
      <c r="Q13" s="28"/>
      <c r="R13" s="2">
        <v>1</v>
      </c>
      <c r="S13" s="2">
        <v>1</v>
      </c>
    </row>
    <row r="14" spans="1:23" ht="60" customHeight="1" x14ac:dyDescent="0.25">
      <c r="A14" s="22" t="s">
        <v>17</v>
      </c>
      <c r="B14" s="2">
        <v>21977.3</v>
      </c>
      <c r="C14" s="2">
        <v>6281</v>
      </c>
      <c r="D14" s="2">
        <f t="shared" si="5"/>
        <v>28.579488836208274</v>
      </c>
      <c r="E14" s="2">
        <v>21.6</v>
      </c>
      <c r="F14" s="2">
        <f t="shared" si="0"/>
        <v>4747.0968000000003</v>
      </c>
      <c r="G14" s="2">
        <f t="shared" si="6"/>
        <v>4747.0968000000003</v>
      </c>
      <c r="H14" s="2">
        <f t="shared" si="1"/>
        <v>1356.6960000000001</v>
      </c>
      <c r="I14" s="2">
        <f t="shared" si="7"/>
        <v>1356.6960000000001</v>
      </c>
      <c r="J14" s="2">
        <f t="shared" si="2"/>
        <v>3263.7</v>
      </c>
      <c r="K14" s="2">
        <v>2160.6999999999998</v>
      </c>
      <c r="L14" s="2">
        <v>0</v>
      </c>
      <c r="M14" s="2">
        <v>1103</v>
      </c>
      <c r="N14" s="2">
        <v>1017.3</v>
      </c>
      <c r="O14" s="11">
        <f t="shared" si="3"/>
        <v>-1483.3968000000004</v>
      </c>
      <c r="P14" s="11">
        <f t="shared" si="4"/>
        <v>-339.39600000000019</v>
      </c>
      <c r="Q14" s="28"/>
      <c r="R14" s="2">
        <v>1</v>
      </c>
      <c r="S14" s="2">
        <v>1</v>
      </c>
    </row>
    <row r="15" spans="1:23" ht="48.75" customHeight="1" x14ac:dyDescent="0.25">
      <c r="A15" s="22" t="s">
        <v>18</v>
      </c>
      <c r="B15" s="2">
        <v>18363.599999999999</v>
      </c>
      <c r="C15" s="2">
        <v>5225.3999999999996</v>
      </c>
      <c r="D15" s="2">
        <f t="shared" si="5"/>
        <v>28.455204861791806</v>
      </c>
      <c r="E15" s="2">
        <v>27.9</v>
      </c>
      <c r="F15" s="2">
        <f>B15*E15%</f>
        <v>5123.4443999999994</v>
      </c>
      <c r="G15" s="2">
        <f t="shared" si="6"/>
        <v>5123.4443999999994</v>
      </c>
      <c r="H15" s="2">
        <f t="shared" si="1"/>
        <v>1457.8865999999998</v>
      </c>
      <c r="I15" s="2">
        <f t="shared" si="7"/>
        <v>1457.8865999999998</v>
      </c>
      <c r="J15" s="2">
        <f t="shared" si="2"/>
        <v>4419.6000000000004</v>
      </c>
      <c r="K15" s="2">
        <v>2583.3000000000002</v>
      </c>
      <c r="L15" s="2">
        <v>0</v>
      </c>
      <c r="M15" s="2">
        <v>1836.3</v>
      </c>
      <c r="N15" s="2">
        <v>1068.5</v>
      </c>
      <c r="O15" s="11">
        <f t="shared" si="3"/>
        <v>-703.84439999999904</v>
      </c>
      <c r="P15" s="11">
        <f t="shared" si="4"/>
        <v>-389.38659999999982</v>
      </c>
      <c r="Q15" s="28"/>
      <c r="R15" s="2">
        <v>1</v>
      </c>
      <c r="S15" s="2">
        <v>2</v>
      </c>
    </row>
    <row r="16" spans="1:23" ht="54" customHeight="1" x14ac:dyDescent="0.25">
      <c r="A16" s="22" t="s">
        <v>19</v>
      </c>
      <c r="B16" s="2">
        <v>11831.8</v>
      </c>
      <c r="C16" s="2">
        <v>3400.1</v>
      </c>
      <c r="D16" s="2">
        <f t="shared" si="5"/>
        <v>28.736963099443873</v>
      </c>
      <c r="E16" s="2">
        <v>27.2</v>
      </c>
      <c r="F16" s="2">
        <f t="shared" ref="F16:F31" si="8">B16*E16%</f>
        <v>3218.2496000000001</v>
      </c>
      <c r="G16" s="2">
        <f t="shared" si="6"/>
        <v>3218.2496000000001</v>
      </c>
      <c r="H16" s="2">
        <f t="shared" si="1"/>
        <v>924.82720000000006</v>
      </c>
      <c r="I16" s="2">
        <f t="shared" si="7"/>
        <v>924.82720000000006</v>
      </c>
      <c r="J16" s="2">
        <f t="shared" si="2"/>
        <v>2627.5</v>
      </c>
      <c r="K16" s="2">
        <v>1751.7</v>
      </c>
      <c r="L16" s="2">
        <v>0</v>
      </c>
      <c r="M16" s="2">
        <v>875.8</v>
      </c>
      <c r="N16" s="2">
        <v>647.70000000000005</v>
      </c>
      <c r="O16" s="7">
        <f t="shared" si="3"/>
        <v>-590.7496000000001</v>
      </c>
      <c r="P16" s="11">
        <f t="shared" si="4"/>
        <v>-277.12720000000002</v>
      </c>
      <c r="Q16" s="18"/>
      <c r="R16" s="2">
        <v>1</v>
      </c>
      <c r="S16" s="2">
        <v>1</v>
      </c>
    </row>
    <row r="17" spans="1:19" ht="57.75" customHeight="1" x14ac:dyDescent="0.25">
      <c r="A17" s="22" t="s">
        <v>20</v>
      </c>
      <c r="B17" s="2">
        <v>13562</v>
      </c>
      <c r="C17" s="2">
        <v>3376.7</v>
      </c>
      <c r="D17" s="2">
        <f t="shared" si="5"/>
        <v>24.898245096593421</v>
      </c>
      <c r="E17" s="2">
        <v>29.7</v>
      </c>
      <c r="F17" s="2">
        <f t="shared" si="8"/>
        <v>4027.9139999999998</v>
      </c>
      <c r="G17" s="2">
        <f t="shared" si="6"/>
        <v>4027.9139999999998</v>
      </c>
      <c r="H17" s="2">
        <f t="shared" si="1"/>
        <v>1002.8798999999999</v>
      </c>
      <c r="I17" s="2">
        <f t="shared" si="7"/>
        <v>1002.8798999999999</v>
      </c>
      <c r="J17" s="2">
        <f t="shared" si="2"/>
        <v>3993</v>
      </c>
      <c r="K17" s="2">
        <v>2239</v>
      </c>
      <c r="L17" s="2">
        <v>0</v>
      </c>
      <c r="M17" s="2">
        <v>1754</v>
      </c>
      <c r="N17" s="2">
        <v>680.2</v>
      </c>
      <c r="O17" s="11">
        <f t="shared" si="3"/>
        <v>-34.91399999999976</v>
      </c>
      <c r="P17" s="7">
        <f t="shared" si="4"/>
        <v>-322.67989999999986</v>
      </c>
      <c r="Q17" s="31"/>
      <c r="R17" s="2">
        <v>1</v>
      </c>
      <c r="S17" s="2">
        <v>2</v>
      </c>
    </row>
    <row r="18" spans="1:19" ht="51.75" customHeight="1" x14ac:dyDescent="0.25">
      <c r="A18" s="22" t="s">
        <v>21</v>
      </c>
      <c r="B18" s="2">
        <v>12179</v>
      </c>
      <c r="C18" s="2">
        <v>3172</v>
      </c>
      <c r="D18" s="2">
        <f t="shared" si="5"/>
        <v>26.044831266934885</v>
      </c>
      <c r="E18" s="2">
        <v>26.2</v>
      </c>
      <c r="F18" s="2">
        <f t="shared" si="8"/>
        <v>3190.8980000000001</v>
      </c>
      <c r="G18" s="2">
        <f t="shared" si="6"/>
        <v>3190.8980000000001</v>
      </c>
      <c r="H18" s="2">
        <f t="shared" si="1"/>
        <v>831.06400000000008</v>
      </c>
      <c r="I18" s="2">
        <f t="shared" si="7"/>
        <v>831.06400000000008</v>
      </c>
      <c r="J18" s="2">
        <f t="shared" si="2"/>
        <v>3093</v>
      </c>
      <c r="K18" s="2">
        <v>2580.4</v>
      </c>
      <c r="L18" s="2"/>
      <c r="M18" s="2">
        <v>512.6</v>
      </c>
      <c r="N18" s="2">
        <v>742.4</v>
      </c>
      <c r="O18" s="11">
        <f t="shared" si="3"/>
        <v>-97.898000000000138</v>
      </c>
      <c r="P18" s="11">
        <f t="shared" si="4"/>
        <v>-88.664000000000101</v>
      </c>
      <c r="Q18" s="28"/>
      <c r="R18" s="2">
        <v>1</v>
      </c>
      <c r="S18" s="2">
        <v>1</v>
      </c>
    </row>
    <row r="19" spans="1:19" ht="62.25" customHeight="1" x14ac:dyDescent="0.25">
      <c r="A19" s="22" t="s">
        <v>22</v>
      </c>
      <c r="B19" s="2">
        <v>14406.1</v>
      </c>
      <c r="C19" s="2">
        <v>3606.5</v>
      </c>
      <c r="D19" s="2">
        <f t="shared" si="5"/>
        <v>25.034533982132569</v>
      </c>
      <c r="E19" s="2">
        <v>25.9</v>
      </c>
      <c r="F19" s="2">
        <f t="shared" si="8"/>
        <v>3731.1799000000001</v>
      </c>
      <c r="G19" s="2">
        <f t="shared" si="6"/>
        <v>3731.1799000000001</v>
      </c>
      <c r="H19" s="2">
        <f t="shared" si="1"/>
        <v>934.08350000000007</v>
      </c>
      <c r="I19" s="2">
        <f t="shared" si="7"/>
        <v>934.08350000000007</v>
      </c>
      <c r="J19" s="2">
        <f t="shared" si="2"/>
        <v>3326.5</v>
      </c>
      <c r="K19" s="2">
        <v>2460.1999999999998</v>
      </c>
      <c r="L19" s="2">
        <v>0</v>
      </c>
      <c r="M19" s="2">
        <v>866.3</v>
      </c>
      <c r="N19" s="2">
        <v>773.6</v>
      </c>
      <c r="O19" s="11">
        <f t="shared" si="3"/>
        <v>-404.67990000000009</v>
      </c>
      <c r="P19" s="11">
        <f t="shared" si="4"/>
        <v>-160.48350000000005</v>
      </c>
      <c r="Q19" s="18"/>
      <c r="R19" s="2">
        <v>1</v>
      </c>
      <c r="S19" s="2">
        <v>1</v>
      </c>
    </row>
    <row r="20" spans="1:19" ht="57.75" customHeight="1" x14ac:dyDescent="0.25">
      <c r="A20" s="22" t="s">
        <v>23</v>
      </c>
      <c r="B20" s="2">
        <v>15426</v>
      </c>
      <c r="C20" s="2">
        <v>3697.6</v>
      </c>
      <c r="D20" s="2">
        <f t="shared" si="5"/>
        <v>23.969920912744715</v>
      </c>
      <c r="E20" s="2">
        <v>24.9</v>
      </c>
      <c r="F20" s="2">
        <f t="shared" si="8"/>
        <v>3841.0740000000001</v>
      </c>
      <c r="G20" s="2">
        <f t="shared" si="6"/>
        <v>3841.0740000000001</v>
      </c>
      <c r="H20" s="2">
        <f t="shared" si="1"/>
        <v>920.70240000000001</v>
      </c>
      <c r="I20" s="2">
        <f t="shared" si="7"/>
        <v>920.70240000000001</v>
      </c>
      <c r="J20" s="11">
        <f t="shared" si="2"/>
        <v>3246.8</v>
      </c>
      <c r="K20" s="2">
        <v>2098.9</v>
      </c>
      <c r="L20" s="2">
        <v>0</v>
      </c>
      <c r="M20" s="2">
        <v>1147.9000000000001</v>
      </c>
      <c r="N20" s="2">
        <v>709.6</v>
      </c>
      <c r="O20" s="7">
        <f t="shared" si="3"/>
        <v>-594.27399999999989</v>
      </c>
      <c r="P20" s="11">
        <f t="shared" si="4"/>
        <v>-211.10239999999999</v>
      </c>
      <c r="Q20" s="18"/>
      <c r="R20" s="2">
        <v>1</v>
      </c>
      <c r="S20" s="2">
        <v>1</v>
      </c>
    </row>
    <row r="21" spans="1:19" ht="57.75" customHeight="1" x14ac:dyDescent="0.25">
      <c r="A21" s="22" t="s">
        <v>24</v>
      </c>
      <c r="B21" s="2">
        <v>19896.900000000001</v>
      </c>
      <c r="C21" s="2">
        <v>4495.7</v>
      </c>
      <c r="D21" s="2">
        <f t="shared" si="5"/>
        <v>22.594977106986512</v>
      </c>
      <c r="E21" s="2">
        <v>25.9</v>
      </c>
      <c r="F21" s="2">
        <f t="shared" si="8"/>
        <v>5153.2971000000007</v>
      </c>
      <c r="G21" s="2">
        <f t="shared" si="6"/>
        <v>5153.2971000000007</v>
      </c>
      <c r="H21" s="2">
        <f t="shared" si="1"/>
        <v>1164.3862999999999</v>
      </c>
      <c r="I21" s="2">
        <f t="shared" si="7"/>
        <v>1164.3862999999999</v>
      </c>
      <c r="J21" s="2">
        <f t="shared" si="2"/>
        <v>4735</v>
      </c>
      <c r="K21" s="2">
        <v>2583.3000000000002</v>
      </c>
      <c r="L21" s="2">
        <v>0</v>
      </c>
      <c r="M21" s="2">
        <v>2151.6999999999998</v>
      </c>
      <c r="N21" s="2">
        <v>1208.2</v>
      </c>
      <c r="O21" s="11">
        <f t="shared" si="3"/>
        <v>-418.29710000000068</v>
      </c>
      <c r="P21" s="11">
        <f t="shared" si="4"/>
        <v>43.813700000000154</v>
      </c>
      <c r="Q21" s="28"/>
      <c r="R21" s="2">
        <v>1</v>
      </c>
      <c r="S21" s="2">
        <v>2</v>
      </c>
    </row>
    <row r="22" spans="1:19" ht="51.75" customHeight="1" x14ac:dyDescent="0.25">
      <c r="A22" s="22" t="s">
        <v>25</v>
      </c>
      <c r="B22" s="2">
        <v>23485.7</v>
      </c>
      <c r="C22" s="2">
        <v>5714</v>
      </c>
      <c r="D22" s="2">
        <f t="shared" si="5"/>
        <v>24.329698497383514</v>
      </c>
      <c r="E22" s="2">
        <v>26</v>
      </c>
      <c r="F22" s="2">
        <f t="shared" si="8"/>
        <v>6106.2820000000002</v>
      </c>
      <c r="G22" s="2">
        <f t="shared" si="6"/>
        <v>6106.2820000000002</v>
      </c>
      <c r="H22" s="2">
        <f t="shared" si="1"/>
        <v>1485.64</v>
      </c>
      <c r="I22" s="2">
        <f t="shared" si="7"/>
        <v>1485.64</v>
      </c>
      <c r="J22" s="2">
        <f t="shared" si="2"/>
        <v>3241.3</v>
      </c>
      <c r="K22" s="2">
        <v>2273.3000000000002</v>
      </c>
      <c r="L22" s="2">
        <v>0</v>
      </c>
      <c r="M22" s="2">
        <v>968</v>
      </c>
      <c r="N22" s="2">
        <v>761.1</v>
      </c>
      <c r="O22" s="11">
        <f t="shared" si="3"/>
        <v>-2864.982</v>
      </c>
      <c r="P22" s="11">
        <f t="shared" si="4"/>
        <v>-724.54000000000008</v>
      </c>
      <c r="Q22" s="2"/>
      <c r="R22" s="2">
        <v>1</v>
      </c>
      <c r="S22" s="2">
        <v>1</v>
      </c>
    </row>
    <row r="23" spans="1:19" ht="61.5" customHeight="1" x14ac:dyDescent="0.25">
      <c r="A23" s="22" t="s">
        <v>33</v>
      </c>
      <c r="B23" s="2">
        <v>18535.900000000001</v>
      </c>
      <c r="C23" s="2">
        <v>3718.9</v>
      </c>
      <c r="D23" s="2">
        <f t="shared" si="5"/>
        <v>20.063228653585742</v>
      </c>
      <c r="E23" s="2">
        <v>20.5</v>
      </c>
      <c r="F23" s="2">
        <f t="shared" si="8"/>
        <v>3799.8595</v>
      </c>
      <c r="G23" s="2">
        <f t="shared" si="6"/>
        <v>3799.8595</v>
      </c>
      <c r="H23" s="2">
        <f t="shared" si="1"/>
        <v>762.37450000000001</v>
      </c>
      <c r="I23" s="2">
        <f t="shared" si="7"/>
        <v>762.37450000000001</v>
      </c>
      <c r="J23" s="2">
        <f t="shared" si="2"/>
        <v>3129.7</v>
      </c>
      <c r="K23" s="2">
        <v>2235.5</v>
      </c>
      <c r="L23" s="2">
        <v>0</v>
      </c>
      <c r="M23" s="2">
        <v>894.2</v>
      </c>
      <c r="N23" s="2">
        <v>778.6</v>
      </c>
      <c r="O23" s="11">
        <f t="shared" si="3"/>
        <v>-670.15950000000021</v>
      </c>
      <c r="P23" s="11">
        <f t="shared" si="4"/>
        <v>16.225500000000011</v>
      </c>
      <c r="Q23" s="28"/>
      <c r="R23" s="2">
        <v>1</v>
      </c>
      <c r="S23" s="2">
        <v>1</v>
      </c>
    </row>
    <row r="24" spans="1:19" ht="51" customHeight="1" x14ac:dyDescent="0.25">
      <c r="A24" s="22" t="s">
        <v>26</v>
      </c>
      <c r="B24" s="2">
        <v>15668.7</v>
      </c>
      <c r="C24" s="2">
        <v>3863.5</v>
      </c>
      <c r="D24" s="2">
        <f t="shared" si="5"/>
        <v>24.657438077185727</v>
      </c>
      <c r="E24" s="2">
        <v>24</v>
      </c>
      <c r="F24" s="2">
        <f t="shared" si="8"/>
        <v>3760.4879999999998</v>
      </c>
      <c r="G24" s="2">
        <f t="shared" si="6"/>
        <v>3760.4879999999998</v>
      </c>
      <c r="H24" s="2">
        <f t="shared" si="1"/>
        <v>927.24</v>
      </c>
      <c r="I24" s="2">
        <f t="shared" si="7"/>
        <v>927.24</v>
      </c>
      <c r="J24" s="2">
        <f>K24+M24</f>
        <v>3350.3</v>
      </c>
      <c r="K24" s="2">
        <v>2328.6</v>
      </c>
      <c r="L24" s="2">
        <v>0</v>
      </c>
      <c r="M24" s="2">
        <v>1021.7</v>
      </c>
      <c r="N24" s="2">
        <v>808.3</v>
      </c>
      <c r="O24" s="11">
        <f t="shared" si="3"/>
        <v>-410.18799999999965</v>
      </c>
      <c r="P24" s="11">
        <f t="shared" si="4"/>
        <v>-118.94000000000005</v>
      </c>
      <c r="Q24" s="2"/>
      <c r="R24" s="2">
        <v>1</v>
      </c>
      <c r="S24" s="2">
        <v>1</v>
      </c>
    </row>
    <row r="25" spans="1:19" ht="51.75" customHeight="1" x14ac:dyDescent="0.25">
      <c r="A25" s="22" t="s">
        <v>27</v>
      </c>
      <c r="B25" s="2">
        <v>15263.9</v>
      </c>
      <c r="C25" s="2">
        <v>2440.5</v>
      </c>
      <c r="D25" s="2">
        <f t="shared" si="5"/>
        <v>15.988705376738579</v>
      </c>
      <c r="E25" s="2">
        <v>24.8</v>
      </c>
      <c r="F25" s="2">
        <f t="shared" si="8"/>
        <v>3785.4472000000001</v>
      </c>
      <c r="G25" s="2">
        <f t="shared" si="6"/>
        <v>3785.4472000000001</v>
      </c>
      <c r="H25" s="2">
        <f t="shared" si="1"/>
        <v>605.24400000000003</v>
      </c>
      <c r="I25" s="2">
        <f t="shared" si="7"/>
        <v>605.24400000000003</v>
      </c>
      <c r="J25" s="2">
        <f t="shared" si="2"/>
        <v>2979.9</v>
      </c>
      <c r="K25" s="2">
        <v>2038.7</v>
      </c>
      <c r="L25" s="2">
        <v>0</v>
      </c>
      <c r="M25" s="2">
        <v>941.2</v>
      </c>
      <c r="N25" s="2">
        <v>703.3</v>
      </c>
      <c r="O25" s="11">
        <f t="shared" si="3"/>
        <v>-805.54719999999998</v>
      </c>
      <c r="P25" s="7">
        <f t="shared" si="4"/>
        <v>98.055999999999926</v>
      </c>
      <c r="Q25" s="28"/>
      <c r="R25" s="2">
        <v>1</v>
      </c>
      <c r="S25" s="2">
        <v>1</v>
      </c>
    </row>
    <row r="26" spans="1:19" ht="48" customHeight="1" x14ac:dyDescent="0.25">
      <c r="A26" s="22" t="s">
        <v>28</v>
      </c>
      <c r="B26" s="11">
        <v>24983.3</v>
      </c>
      <c r="C26" s="11">
        <v>6262.9</v>
      </c>
      <c r="D26" s="11">
        <f t="shared" si="5"/>
        <v>25.068345654897474</v>
      </c>
      <c r="E26" s="11">
        <v>15.5</v>
      </c>
      <c r="F26" s="11">
        <f t="shared" si="8"/>
        <v>3872.4114999999997</v>
      </c>
      <c r="G26" s="11">
        <f t="shared" si="6"/>
        <v>3872.4114999999997</v>
      </c>
      <c r="H26" s="11">
        <f t="shared" si="1"/>
        <v>970.7494999999999</v>
      </c>
      <c r="I26" s="11">
        <f t="shared" si="7"/>
        <v>970.7494999999999</v>
      </c>
      <c r="J26" s="11">
        <f t="shared" si="2"/>
        <v>3055.2</v>
      </c>
      <c r="K26" s="11">
        <v>2179.6</v>
      </c>
      <c r="L26" s="11">
        <v>0</v>
      </c>
      <c r="M26" s="11">
        <v>875.6</v>
      </c>
      <c r="N26" s="11">
        <v>504.2</v>
      </c>
      <c r="O26" s="11">
        <f t="shared" si="3"/>
        <v>-817.21149999999989</v>
      </c>
      <c r="P26" s="7">
        <f t="shared" si="4"/>
        <v>-466.54949999999991</v>
      </c>
      <c r="Q26" s="31"/>
      <c r="R26" s="11">
        <v>1</v>
      </c>
      <c r="S26" s="11">
        <v>1</v>
      </c>
    </row>
    <row r="27" spans="1:19" ht="41.25" customHeight="1" x14ac:dyDescent="0.25">
      <c r="A27" s="22" t="s">
        <v>29</v>
      </c>
      <c r="B27" s="2">
        <v>12723.6</v>
      </c>
      <c r="C27" s="2">
        <v>3095</v>
      </c>
      <c r="D27" s="2">
        <f t="shared" si="5"/>
        <v>24.324876607249521</v>
      </c>
      <c r="E27" s="2">
        <v>21.5</v>
      </c>
      <c r="F27" s="2">
        <f t="shared" si="8"/>
        <v>2735.5740000000001</v>
      </c>
      <c r="G27" s="2">
        <f t="shared" si="6"/>
        <v>2735.5740000000001</v>
      </c>
      <c r="H27" s="2">
        <f t="shared" si="1"/>
        <v>665.42499999999995</v>
      </c>
      <c r="I27" s="2">
        <f t="shared" si="7"/>
        <v>665.42499999999995</v>
      </c>
      <c r="J27" s="11">
        <f t="shared" si="2"/>
        <v>2596.7999999999997</v>
      </c>
      <c r="K27" s="2">
        <v>2179.6</v>
      </c>
      <c r="L27" s="2">
        <v>0</v>
      </c>
      <c r="M27" s="2">
        <v>417.2</v>
      </c>
      <c r="N27" s="2">
        <v>492.9</v>
      </c>
      <c r="O27" s="11">
        <f t="shared" si="3"/>
        <v>-138.77400000000034</v>
      </c>
      <c r="P27" s="11">
        <f t="shared" si="4"/>
        <v>-172.52499999999998</v>
      </c>
      <c r="Q27" s="28"/>
      <c r="R27" s="2">
        <v>1</v>
      </c>
      <c r="S27" s="2">
        <v>1</v>
      </c>
    </row>
    <row r="28" spans="1:19" ht="51.75" customHeight="1" x14ac:dyDescent="0.25">
      <c r="A28" s="22" t="s">
        <v>30</v>
      </c>
      <c r="B28" s="2">
        <v>12293.2</v>
      </c>
      <c r="C28" s="2">
        <v>2995.3</v>
      </c>
      <c r="D28" s="2">
        <f t="shared" si="5"/>
        <v>24.365502879640776</v>
      </c>
      <c r="E28" s="2">
        <v>24.5</v>
      </c>
      <c r="F28" s="2">
        <f t="shared" si="8"/>
        <v>3011.8340000000003</v>
      </c>
      <c r="G28" s="2">
        <f t="shared" si="6"/>
        <v>3011.8340000000003</v>
      </c>
      <c r="H28" s="2">
        <f t="shared" si="1"/>
        <v>733.84850000000006</v>
      </c>
      <c r="I28" s="2">
        <f t="shared" si="7"/>
        <v>733.84850000000006</v>
      </c>
      <c r="J28" s="2">
        <f t="shared" si="2"/>
        <v>2430</v>
      </c>
      <c r="K28" s="2">
        <v>1669.2</v>
      </c>
      <c r="L28" s="2">
        <v>0</v>
      </c>
      <c r="M28" s="2">
        <v>760.8</v>
      </c>
      <c r="N28" s="2">
        <v>593.5</v>
      </c>
      <c r="O28" s="11">
        <f t="shared" si="3"/>
        <v>-581.83400000000029</v>
      </c>
      <c r="P28" s="7">
        <f t="shared" si="4"/>
        <v>-140.34850000000006</v>
      </c>
      <c r="Q28" s="30"/>
      <c r="R28" s="2">
        <v>1</v>
      </c>
      <c r="S28" s="2">
        <v>1</v>
      </c>
    </row>
    <row r="29" spans="1:19" ht="55.5" customHeight="1" x14ac:dyDescent="0.25">
      <c r="A29" s="22" t="s">
        <v>31</v>
      </c>
      <c r="B29" s="2">
        <v>14407.7</v>
      </c>
      <c r="C29" s="2">
        <v>3485.7</v>
      </c>
      <c r="D29" s="2">
        <f t="shared" si="5"/>
        <v>24.193313297750507</v>
      </c>
      <c r="E29" s="2">
        <v>27.9</v>
      </c>
      <c r="F29" s="2">
        <f t="shared" si="8"/>
        <v>4019.7482999999997</v>
      </c>
      <c r="G29" s="2">
        <f t="shared" si="6"/>
        <v>4019.7482999999997</v>
      </c>
      <c r="H29" s="2">
        <f t="shared" si="1"/>
        <v>972.5102999999998</v>
      </c>
      <c r="I29" s="2">
        <f t="shared" si="7"/>
        <v>972.5102999999998</v>
      </c>
      <c r="J29" s="2">
        <f t="shared" si="2"/>
        <v>3873.7</v>
      </c>
      <c r="K29" s="2">
        <v>2653.5</v>
      </c>
      <c r="L29" s="2">
        <v>0</v>
      </c>
      <c r="M29" s="2">
        <v>1220.2</v>
      </c>
      <c r="N29" s="2">
        <v>715.7</v>
      </c>
      <c r="O29" s="11">
        <f t="shared" si="3"/>
        <v>-146.04829999999993</v>
      </c>
      <c r="P29" s="7">
        <f t="shared" si="4"/>
        <v>-256.81029999999976</v>
      </c>
      <c r="Q29" s="18"/>
      <c r="R29" s="2">
        <v>1</v>
      </c>
      <c r="S29" s="2">
        <v>1</v>
      </c>
    </row>
    <row r="30" spans="1:19" ht="40.5" customHeight="1" x14ac:dyDescent="0.25">
      <c r="A30" s="23" t="s">
        <v>32</v>
      </c>
      <c r="B30" s="2">
        <f>SUM(B11:B29)</f>
        <v>423564.30000000005</v>
      </c>
      <c r="C30" s="2">
        <f>SUM(C11:C29)</f>
        <v>101194.89999999998</v>
      </c>
      <c r="D30" s="2" t="s">
        <v>42</v>
      </c>
      <c r="E30" s="2" t="s">
        <v>42</v>
      </c>
      <c r="F30" s="2">
        <f t="shared" ref="F30:P30" si="9">SUM(F11:F29)</f>
        <v>82050.705799999996</v>
      </c>
      <c r="G30" s="2">
        <f t="shared" si="9"/>
        <v>82318.305800000002</v>
      </c>
      <c r="H30" s="2">
        <f t="shared" si="9"/>
        <v>19716.689599999998</v>
      </c>
      <c r="I30" s="2">
        <f t="shared" si="9"/>
        <v>19984.289599999996</v>
      </c>
      <c r="J30" s="2">
        <f t="shared" si="9"/>
        <v>68722.600000000006</v>
      </c>
      <c r="K30" s="2">
        <f t="shared" si="9"/>
        <v>45769.999999999993</v>
      </c>
      <c r="L30" s="2">
        <f t="shared" si="9"/>
        <v>267.60000000000002</v>
      </c>
      <c r="M30" s="2">
        <f t="shared" si="9"/>
        <v>22952.6</v>
      </c>
      <c r="N30" s="2">
        <f t="shared" si="9"/>
        <v>15612.300000000001</v>
      </c>
      <c r="O30" s="11">
        <f t="shared" si="9"/>
        <v>-13595.7058</v>
      </c>
      <c r="P30" s="29">
        <f t="shared" si="9"/>
        <v>-4371.9895999999999</v>
      </c>
      <c r="Q30" s="2"/>
      <c r="R30" s="2">
        <f>SUM(R11:R29)</f>
        <v>20</v>
      </c>
      <c r="S30" s="2">
        <f>SUM(S11:S29)</f>
        <v>24</v>
      </c>
    </row>
    <row r="31" spans="1:19" ht="60" customHeight="1" x14ac:dyDescent="0.25">
      <c r="A31" s="22" t="s">
        <v>62</v>
      </c>
      <c r="B31" s="2">
        <v>696015.9</v>
      </c>
      <c r="C31" s="2">
        <v>177616.1</v>
      </c>
      <c r="D31" s="2">
        <f>C31/B31*100</f>
        <v>25.518971621194286</v>
      </c>
      <c r="E31" s="2">
        <v>9.1999999999999993</v>
      </c>
      <c r="F31" s="2">
        <f t="shared" si="8"/>
        <v>64033.462800000001</v>
      </c>
      <c r="G31" s="2">
        <f t="shared" si="6"/>
        <v>64033.462800000001</v>
      </c>
      <c r="H31" s="2">
        <f t="shared" si="1"/>
        <v>16340.681200000001</v>
      </c>
      <c r="I31" s="2">
        <f t="shared" si="7"/>
        <v>16340.681200000001</v>
      </c>
      <c r="J31" s="2">
        <f t="shared" si="2"/>
        <v>63610.5</v>
      </c>
      <c r="K31" s="2">
        <v>6846.4</v>
      </c>
      <c r="L31" s="2">
        <v>0</v>
      </c>
      <c r="M31" s="2">
        <v>56764.1</v>
      </c>
      <c r="N31" s="2">
        <v>13308.8</v>
      </c>
      <c r="O31" s="11">
        <f t="shared" si="3"/>
        <v>-422.96280000000115</v>
      </c>
      <c r="P31" s="29">
        <f t="shared" si="4"/>
        <v>-3031.8812000000016</v>
      </c>
      <c r="Q31" s="2"/>
      <c r="R31" s="2">
        <v>2</v>
      </c>
      <c r="S31" s="2">
        <v>33</v>
      </c>
    </row>
    <row r="32" spans="1:19" ht="40.5" customHeight="1" x14ac:dyDescent="0.25">
      <c r="A32" s="23" t="s">
        <v>63</v>
      </c>
      <c r="B32" s="2">
        <f>B30+B31</f>
        <v>1119580.2000000002</v>
      </c>
      <c r="C32" s="2">
        <f>C30+C31</f>
        <v>278811</v>
      </c>
      <c r="D32" s="2" t="s">
        <v>42</v>
      </c>
      <c r="E32" s="2" t="s">
        <v>42</v>
      </c>
      <c r="F32" s="2">
        <f t="shared" ref="F32:K32" si="10">F30+F31</f>
        <v>146084.1686</v>
      </c>
      <c r="G32" s="2">
        <f t="shared" si="10"/>
        <v>146351.76860000001</v>
      </c>
      <c r="H32" s="2">
        <f t="shared" si="10"/>
        <v>36057.370799999997</v>
      </c>
      <c r="I32" s="2">
        <f t="shared" si="10"/>
        <v>36324.970799999996</v>
      </c>
      <c r="J32" s="2">
        <f t="shared" si="10"/>
        <v>132333.1</v>
      </c>
      <c r="K32" s="2">
        <f t="shared" si="10"/>
        <v>52616.399999999994</v>
      </c>
      <c r="L32" s="2">
        <f t="shared" ref="L32" si="11">L30+L31</f>
        <v>267.60000000000002</v>
      </c>
      <c r="M32" s="2">
        <f>M30+M31</f>
        <v>79716.7</v>
      </c>
      <c r="N32" s="2">
        <f>N30+N31</f>
        <v>28921.1</v>
      </c>
      <c r="O32" s="11">
        <f>O30+O31</f>
        <v>-14018.668600000001</v>
      </c>
      <c r="P32" s="29">
        <f>P30+P31</f>
        <v>-7403.8708000000015</v>
      </c>
      <c r="Q32" s="2"/>
      <c r="R32" s="2">
        <f>R30+R31</f>
        <v>22</v>
      </c>
      <c r="S32" s="2">
        <f>S30+S31</f>
        <v>57</v>
      </c>
    </row>
    <row r="33" spans="1:19" ht="26.25" customHeight="1" x14ac:dyDescent="0.25">
      <c r="A33" s="10" t="s">
        <v>46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8"/>
      <c r="Q33" s="8"/>
      <c r="R33" s="8"/>
      <c r="S33" s="8"/>
    </row>
    <row r="34" spans="1:19" ht="18.75" x14ac:dyDescent="0.3">
      <c r="A34" s="48" t="s">
        <v>45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</sheetData>
  <mergeCells count="25">
    <mergeCell ref="I1:L1"/>
    <mergeCell ref="A2:T2"/>
    <mergeCell ref="A3:A9"/>
    <mergeCell ref="B3:D3"/>
    <mergeCell ref="E3:P3"/>
    <mergeCell ref="Q3:Q9"/>
    <mergeCell ref="R3:S3"/>
    <mergeCell ref="B4:B9"/>
    <mergeCell ref="C4:C9"/>
    <mergeCell ref="D4:D9"/>
    <mergeCell ref="A34:S34"/>
    <mergeCell ref="N4:N9"/>
    <mergeCell ref="O4:P7"/>
    <mergeCell ref="R4:R9"/>
    <mergeCell ref="S4:S9"/>
    <mergeCell ref="J8:J9"/>
    <mergeCell ref="K8:M8"/>
    <mergeCell ref="O8:O9"/>
    <mergeCell ref="P8:P9"/>
    <mergeCell ref="E4:E9"/>
    <mergeCell ref="F4:F9"/>
    <mergeCell ref="G4:G9"/>
    <mergeCell ref="H4:H9"/>
    <mergeCell ref="I4:I9"/>
    <mergeCell ref="J4:M7"/>
  </mergeCells>
  <pageMargins left="0.70866141732283472" right="0.70866141732283472" top="0.74803149606299213" bottom="0.74803149606299213" header="0.31496062992125984" footer="0.31496062992125984"/>
  <pageSetup paperSize="8" scale="4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на 01.01.2019 (за 2018)</vt:lpstr>
      <vt:lpstr>на 01.04.2020</vt:lpstr>
      <vt:lpstr>' на 01.01.2019 (за 2018)'!Область_печати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2020-04-20T06:53:34Z</dcterms:modified>
</cp:coreProperties>
</file>