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1760" tabRatio="598"/>
  </bookViews>
  <sheets>
    <sheet name="на 01.04.2021" sheetId="25" r:id="rId1"/>
    <sheet name="Приложение к отчету 1 кв 2021" sheetId="26" r:id="rId2"/>
  </sheets>
  <calcPr calcId="152511"/>
</workbook>
</file>

<file path=xl/calcChain.xml><?xml version="1.0" encoding="utf-8"?>
<calcChain xmlns="http://schemas.openxmlformats.org/spreadsheetml/2006/main">
  <c r="D11" i="26" l="1"/>
  <c r="D31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L31" i="26" l="1"/>
  <c r="K31" i="26"/>
  <c r="N30" i="26"/>
  <c r="N32" i="26" s="1"/>
  <c r="M30" i="26"/>
  <c r="M32" i="26" s="1"/>
  <c r="J30" i="26"/>
  <c r="J32" i="26" s="1"/>
  <c r="I30" i="26"/>
  <c r="I32" i="26" s="1"/>
  <c r="H30" i="26"/>
  <c r="H32" i="26" s="1"/>
  <c r="G30" i="26"/>
  <c r="G32" i="26" s="1"/>
  <c r="F30" i="26"/>
  <c r="F32" i="26" s="1"/>
  <c r="E30" i="26"/>
  <c r="E32" i="26" s="1"/>
  <c r="C30" i="26"/>
  <c r="C32" i="26" s="1"/>
  <c r="B30" i="26"/>
  <c r="B32" i="26" s="1"/>
  <c r="L29" i="26"/>
  <c r="K29" i="26"/>
  <c r="L28" i="26"/>
  <c r="K28" i="26"/>
  <c r="L27" i="26"/>
  <c r="K27" i="26"/>
  <c r="L26" i="26"/>
  <c r="K26" i="26"/>
  <c r="L25" i="26"/>
  <c r="K25" i="26"/>
  <c r="L24" i="26"/>
  <c r="K24" i="26"/>
  <c r="L23" i="26"/>
  <c r="K23" i="26"/>
  <c r="L22" i="26"/>
  <c r="K22" i="26"/>
  <c r="L21" i="26"/>
  <c r="K21" i="26"/>
  <c r="L20" i="26"/>
  <c r="K20" i="26"/>
  <c r="L19" i="26"/>
  <c r="K19" i="26"/>
  <c r="L18" i="26"/>
  <c r="K18" i="26"/>
  <c r="L17" i="26"/>
  <c r="K17" i="26"/>
  <c r="L16" i="26"/>
  <c r="K16" i="26"/>
  <c r="L15" i="26"/>
  <c r="K15" i="26"/>
  <c r="L14" i="26"/>
  <c r="K14" i="26"/>
  <c r="L13" i="26"/>
  <c r="K13" i="26"/>
  <c r="L12" i="26"/>
  <c r="K12" i="26"/>
  <c r="L11" i="26"/>
  <c r="K11" i="26"/>
  <c r="J32" i="25"/>
  <c r="H32" i="25"/>
  <c r="I32" i="25" s="1"/>
  <c r="R32" i="25" s="1"/>
  <c r="F32" i="25"/>
  <c r="G32" i="25" s="1"/>
  <c r="D32" i="25"/>
  <c r="U31" i="25"/>
  <c r="U33" i="25" s="1"/>
  <c r="T31" i="25"/>
  <c r="T33" i="25" s="1"/>
  <c r="P31" i="25"/>
  <c r="P33" i="25" s="1"/>
  <c r="O31" i="25"/>
  <c r="O33" i="25" s="1"/>
  <c r="N31" i="25"/>
  <c r="N33" i="25" s="1"/>
  <c r="M31" i="25"/>
  <c r="M33" i="25" s="1"/>
  <c r="L31" i="25"/>
  <c r="L33" i="25" s="1"/>
  <c r="K31" i="25"/>
  <c r="K33" i="25" s="1"/>
  <c r="C31" i="25"/>
  <c r="B31" i="25"/>
  <c r="B33" i="25" s="1"/>
  <c r="J30" i="25"/>
  <c r="H30" i="25"/>
  <c r="I30" i="25" s="1"/>
  <c r="R30" i="25" s="1"/>
  <c r="F30" i="25"/>
  <c r="G30" i="25" s="1"/>
  <c r="D30" i="25"/>
  <c r="J29" i="25"/>
  <c r="H29" i="25"/>
  <c r="I29" i="25" s="1"/>
  <c r="R29" i="25" s="1"/>
  <c r="F29" i="25"/>
  <c r="G29" i="25" s="1"/>
  <c r="D29" i="25"/>
  <c r="J28" i="25"/>
  <c r="H28" i="25"/>
  <c r="I28" i="25" s="1"/>
  <c r="R28" i="25" s="1"/>
  <c r="F28" i="25"/>
  <c r="G28" i="25" s="1"/>
  <c r="D28" i="25"/>
  <c r="J27" i="25"/>
  <c r="H27" i="25"/>
  <c r="I27" i="25" s="1"/>
  <c r="R27" i="25" s="1"/>
  <c r="F27" i="25"/>
  <c r="G27" i="25" s="1"/>
  <c r="D27" i="25"/>
  <c r="J26" i="25"/>
  <c r="H26" i="25"/>
  <c r="I26" i="25" s="1"/>
  <c r="R26" i="25" s="1"/>
  <c r="F26" i="25"/>
  <c r="G26" i="25" s="1"/>
  <c r="D26" i="25"/>
  <c r="J25" i="25"/>
  <c r="H25" i="25"/>
  <c r="I25" i="25" s="1"/>
  <c r="R25" i="25" s="1"/>
  <c r="F25" i="25"/>
  <c r="G25" i="25" s="1"/>
  <c r="D25" i="25"/>
  <c r="J24" i="25"/>
  <c r="H24" i="25"/>
  <c r="I24" i="25" s="1"/>
  <c r="R24" i="25" s="1"/>
  <c r="F24" i="25"/>
  <c r="G24" i="25" s="1"/>
  <c r="D24" i="25"/>
  <c r="J23" i="25"/>
  <c r="H23" i="25"/>
  <c r="I23" i="25" s="1"/>
  <c r="R23" i="25" s="1"/>
  <c r="F23" i="25"/>
  <c r="G23" i="25" s="1"/>
  <c r="D23" i="25"/>
  <c r="J22" i="25"/>
  <c r="H22" i="25"/>
  <c r="I22" i="25" s="1"/>
  <c r="R22" i="25" s="1"/>
  <c r="F22" i="25"/>
  <c r="G22" i="25" s="1"/>
  <c r="D22" i="25"/>
  <c r="J21" i="25"/>
  <c r="H21" i="25"/>
  <c r="I21" i="25" s="1"/>
  <c r="R21" i="25" s="1"/>
  <c r="F21" i="25"/>
  <c r="G21" i="25" s="1"/>
  <c r="D21" i="25"/>
  <c r="J20" i="25"/>
  <c r="H20" i="25"/>
  <c r="I20" i="25" s="1"/>
  <c r="R20" i="25" s="1"/>
  <c r="F20" i="25"/>
  <c r="G20" i="25" s="1"/>
  <c r="D20" i="25"/>
  <c r="J19" i="25"/>
  <c r="H19" i="25"/>
  <c r="I19" i="25" s="1"/>
  <c r="R19" i="25" s="1"/>
  <c r="F19" i="25"/>
  <c r="G19" i="25" s="1"/>
  <c r="D19" i="25"/>
  <c r="J18" i="25"/>
  <c r="H18" i="25"/>
  <c r="I18" i="25" s="1"/>
  <c r="R18" i="25" s="1"/>
  <c r="F18" i="25"/>
  <c r="G18" i="25" s="1"/>
  <c r="D18" i="25"/>
  <c r="J17" i="25"/>
  <c r="H17" i="25"/>
  <c r="I17" i="25" s="1"/>
  <c r="R17" i="25" s="1"/>
  <c r="F17" i="25"/>
  <c r="G17" i="25" s="1"/>
  <c r="D17" i="25"/>
  <c r="J16" i="25"/>
  <c r="H16" i="25"/>
  <c r="I16" i="25" s="1"/>
  <c r="R16" i="25" s="1"/>
  <c r="F16" i="25"/>
  <c r="G16" i="25" s="1"/>
  <c r="D16" i="25"/>
  <c r="J15" i="25"/>
  <c r="H15" i="25"/>
  <c r="I15" i="25" s="1"/>
  <c r="R15" i="25" s="1"/>
  <c r="F15" i="25"/>
  <c r="G15" i="25" s="1"/>
  <c r="D15" i="25"/>
  <c r="J14" i="25"/>
  <c r="H14" i="25"/>
  <c r="I14" i="25" s="1"/>
  <c r="R14" i="25" s="1"/>
  <c r="F14" i="25"/>
  <c r="G14" i="25" s="1"/>
  <c r="D14" i="25"/>
  <c r="J13" i="25"/>
  <c r="H13" i="25"/>
  <c r="I13" i="25" s="1"/>
  <c r="R13" i="25" s="1"/>
  <c r="F13" i="25"/>
  <c r="G13" i="25" s="1"/>
  <c r="D13" i="25"/>
  <c r="J12" i="25"/>
  <c r="H12" i="25"/>
  <c r="I12" i="25" s="1"/>
  <c r="R12" i="25" s="1"/>
  <c r="F12" i="25"/>
  <c r="D12" i="25"/>
  <c r="K32" i="26" l="1"/>
  <c r="R31" i="25"/>
  <c r="R33" i="25" s="1"/>
  <c r="H31" i="25"/>
  <c r="H33" i="25" s="1"/>
  <c r="I33" i="25" s="1"/>
  <c r="L32" i="26"/>
  <c r="D32" i="26"/>
  <c r="K30" i="26"/>
  <c r="D30" i="26"/>
  <c r="L30" i="26"/>
  <c r="F31" i="25"/>
  <c r="G12" i="25"/>
  <c r="Q12" i="25" s="1"/>
  <c r="D31" i="25"/>
  <c r="C33" i="25"/>
  <c r="D33" i="25" s="1"/>
  <c r="Q32" i="25"/>
  <c r="J31" i="25"/>
  <c r="J33" i="25" s="1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I31" i="25" l="1"/>
  <c r="Q31" i="25"/>
  <c r="Q33" i="25" s="1"/>
  <c r="G31" i="25"/>
  <c r="F33" i="25"/>
  <c r="G33" i="25" s="1"/>
</calcChain>
</file>

<file path=xl/sharedStrings.xml><?xml version="1.0" encoding="utf-8"?>
<sst xmlns="http://schemas.openxmlformats.org/spreadsheetml/2006/main" count="112" uniqueCount="79">
  <si>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</t>
  </si>
  <si>
    <t>Причины отклонения, в случае превышения установленного норматива</t>
  </si>
  <si>
    <t>Штатная численность</t>
  </si>
  <si>
    <t>Плановые назначения с учетом изменений, тыс. руб.</t>
  </si>
  <si>
    <t xml:space="preserve">Кассовое исполнение на отчетную дату,            тыс. руб. </t>
  </si>
  <si>
    <t>выборных должностных лиц</t>
  </si>
  <si>
    <t>муниципальных служащих</t>
  </si>
  <si>
    <t>в том числе ФОТ</t>
  </si>
  <si>
    <t xml:space="preserve">выборных должностных лиц </t>
  </si>
  <si>
    <t xml:space="preserve"> муниципальных служащих</t>
  </si>
  <si>
    <t>Городское поселение «Рабочий поселок Искателей»</t>
  </si>
  <si>
    <t>Поселок Амдерма</t>
  </si>
  <si>
    <t>Великовисочный сельсовет</t>
  </si>
  <si>
    <t>Канинский сельсовет</t>
  </si>
  <si>
    <t>Коткинский сельсовет</t>
  </si>
  <si>
    <t>Карский сельсовет</t>
  </si>
  <si>
    <t>Колгуевский сельсовет</t>
  </si>
  <si>
    <t>Малоземельский сельсовет</t>
  </si>
  <si>
    <t>Омский сельсовет</t>
  </si>
  <si>
    <t>Пёшский сельсовет</t>
  </si>
  <si>
    <t>Приморско-Куйский сельсовет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</si>
  <si>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</si>
  <si>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</si>
  <si>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</si>
  <si>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</si>
  <si>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Шоинский сельсовет</t>
  </si>
  <si>
    <t>Юшарский сельсовет</t>
  </si>
  <si>
    <t>ВСЕГО ПОСЕЛЕНИЯ</t>
  </si>
  <si>
    <t>Пустозерский сельсовет</t>
  </si>
  <si>
    <t>Норматив от плановых назначений,              тыс. руб.                                 (гр. 2 х гр. 4)</t>
  </si>
  <si>
    <t xml:space="preserve">Отклонение,   тыс. руб.   </t>
  </si>
  <si>
    <t>Фактически получено на отчетную дату,     тыс. руб.</t>
  </si>
  <si>
    <t>Отчет</t>
  </si>
  <si>
    <t>Наименование муниципального образования Ненецкого автономного округа</t>
  </si>
  <si>
    <t>Всего                                  (гр. 10 + гр. 12)</t>
  </si>
  <si>
    <t>по плановым показателям                                        (гр. 9 - гр. 6)</t>
  </si>
  <si>
    <t>Х</t>
  </si>
  <si>
    <t xml:space="preserve"> &lt;*&gt; - данные заполняются за отчетный финансовый год</t>
  </si>
  <si>
    <t>ПРИМЕЧАНИЕ:</t>
  </si>
  <si>
    <t>А</t>
  </si>
  <si>
    <t>% исполнения</t>
  </si>
  <si>
    <t>3А</t>
  </si>
  <si>
    <t>Налоговые, неналоговые доходы бюджета муниципального образования, дотации на выравнивание бюджетной обнспеченности и иные межбюджетные трансферты</t>
  </si>
  <si>
    <t>Установленный  норматив в % от налоговых, неналоговых доходов, дотаций на выравнивание бюдетной обеспеченности и иных межбюджетных трансфертов</t>
  </si>
  <si>
    <t>Норматив от фактически полученных налоговых, неналоговых доходов, дотаций на выравнивание бюджетной обеспеченности и иных межбюджетных трансфертов&lt;*&gt;,                                      тыс. руб.                                 (гр. 3 х гр. 4)</t>
  </si>
  <si>
    <t>Андегский сельсовет</t>
  </si>
  <si>
    <t>Городской округ "Город Нарьян-Мар"</t>
  </si>
  <si>
    <t>ИТОГО</t>
  </si>
  <si>
    <t>Налоговые и неналоговые доходы</t>
  </si>
  <si>
    <t>Дотация на выравнивание бюджетной обеспеченности из окружного бюджета</t>
  </si>
  <si>
    <t>Дотация на выравнивание бюджетной обеспеченности из районного бюджета</t>
  </si>
  <si>
    <t>Иные межбюджетные трансферты на поддержку мер по обеспечению сбалансированности бюджета из районного бюджета</t>
  </si>
  <si>
    <t>Итого</t>
  </si>
  <si>
    <t>Плановые назначения с учетом изменений</t>
  </si>
  <si>
    <t>Фактически получено на отчетную дату</t>
  </si>
  <si>
    <t>9=1+3+5+7</t>
  </si>
  <si>
    <t>10=2+4+6+8</t>
  </si>
  <si>
    <t>Наименование МО</t>
  </si>
  <si>
    <t>Доходы, используемые для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самоуправления, тыс. руб.</t>
  </si>
  <si>
    <t>2А</t>
  </si>
  <si>
    <t xml:space="preserve">% исполнения </t>
  </si>
  <si>
    <t>11А</t>
  </si>
  <si>
    <t>12А</t>
  </si>
  <si>
    <t>Предельный норматив от плановых назначений  с учетом расходов на оплату труда, тыс. руб.                           (гр. 5+ гр. 11+ гр 11А+ гр 12А)</t>
  </si>
  <si>
    <t>о соблюдении органами местного самоуправления нормативов формирования расходов на оплату труда депутатов, выборных должностных лиц местного самоуправления, осуществляющих свои полномочия   на постояннной основе, муниципальных служащих   в органах  местного самоуправления муниципальных образований Ненецкого автономного округа по состоянию на 01 апреля 2021 год</t>
  </si>
  <si>
    <t xml:space="preserve">Утверждено расходов на оплату труда в местном бюджете на 2021 год,  с учетом изменений на отчетную дату,  тыс. руб. </t>
  </si>
  <si>
    <t xml:space="preserve">Предельный норматив от фактически полученных налоговых, неналоговых доходов, дотаций на выравнивание бюджетнойобеспеченности, иных межбюджетных трансфертов, с учетом расходов на оплату труда &lt;*&gt;,  тыс. руб.                                  (гр. 7 + гр. 11+ гр.11А+ гр 12А) </t>
  </si>
  <si>
    <r>
      <t xml:space="preserve"> по кассовому исполнению                (гр. 13 - гр. 8),    </t>
    </r>
    <r>
      <rPr>
        <b/>
        <sz val="16"/>
        <color theme="1"/>
        <rFont val="Times New Roman"/>
        <family val="1"/>
        <charset val="204"/>
      </rPr>
      <t>&lt;*&gt;</t>
    </r>
  </si>
  <si>
    <t>в том числе</t>
  </si>
  <si>
    <t xml:space="preserve"> лиц, замещающим выборные должности местного самоуправления, при прекращении ими полномочий</t>
  </si>
  <si>
    <t>поощрение лиц, замещающим выборные должности местного самоуправления за достижения НАО показателей эффективности деятельности ОГВ НАО</t>
  </si>
  <si>
    <t>поощрение муниципальным служащим за достижения НАО показателей эффективности деятельности ОГВ НАО</t>
  </si>
  <si>
    <t>Превышение по кассе связано с выплатой отпускных главе и муниципальному служащему в 1 квартале 2021</t>
  </si>
  <si>
    <t>Превышение по кассе связано с выплатой отпускных главе в марте (отпуск с 01.04.2021)</t>
  </si>
  <si>
    <t>Плановые назначения с учетом изменений на 01.04.2021</t>
  </si>
  <si>
    <t>Фактически получено на 01.04.2021</t>
  </si>
  <si>
    <t>2Б= гр 2А/ гр 2*100</t>
  </si>
  <si>
    <t>Превышение по кассе связано с единовременной выплатой главе  к отпуску (2 оклада) в 1 квартале 2021 г.</t>
  </si>
  <si>
    <t xml:space="preserve">Информация,  используемая для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муниципальных образований  Ненецкого автономного округа по состоянию на 01.04.2021 г.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</si>
</sst>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164" fontId="4" fillId="0" borderId="3" xfId="0" applyNumberFormat="1" applyFont="1" applyBorder="1" applyAlignment="1">
      <alignment horizontal="center" vertical="center"/>
    </xf>
    <xf numFmtId="0" fontId="6" fillId="0" borderId="0" xfId="0" applyFont="1"/>
    <xf numFmtId="164" fontId="9" fillId="0" borderId="3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zoomScaleNormal="100" workbookViewId="0">
      <selection activeCell="S30" sqref="S30"/>
    </sheetView>
  </sheetViews>
  <sheetFormatPr defaultRowHeight="15" x14ac:dyDescent="0.25"/>
  <cols>
    <col min="1" max="1" width="44.140625" customWidth="1"/>
    <col min="2" max="2" width="27.42578125" customWidth="1"/>
    <col min="3" max="3" width="24.5703125" customWidth="1"/>
    <col min="4" max="4" width="17.42578125" customWidth="1"/>
    <col min="5" max="5" width="28.7109375" customWidth="1"/>
    <col min="6" max="6" width="17.42578125" customWidth="1"/>
    <col min="7" max="7" width="21.85546875" customWidth="1"/>
    <col min="8" max="8" width="30.5703125" customWidth="1"/>
    <col min="9" max="9" width="34.7109375" customWidth="1"/>
    <col min="10" max="10" width="22.28515625" customWidth="1"/>
    <col min="11" max="11" width="20.42578125" customWidth="1"/>
    <col min="12" max="12" width="22.5703125" customWidth="1"/>
    <col min="13" max="13" width="26.5703125" customWidth="1"/>
    <col min="14" max="14" width="17.28515625" customWidth="1"/>
    <col min="15" max="15" width="21" customWidth="1"/>
    <col min="16" max="16" width="18.7109375" customWidth="1"/>
    <col min="17" max="17" width="17" customWidth="1"/>
    <col min="18" max="18" width="18.42578125" customWidth="1"/>
    <col min="19" max="19" width="32.42578125" customWidth="1"/>
    <col min="20" max="20" width="14.5703125" customWidth="1"/>
    <col min="21" max="21" width="17.7109375" customWidth="1"/>
    <col min="28" max="28" width="12.7109375" customWidth="1"/>
  </cols>
  <sheetData>
    <row r="1" spans="1:25" ht="20.25" customHeight="1" x14ac:dyDescent="0.3">
      <c r="I1" s="30" t="s">
        <v>32</v>
      </c>
      <c r="J1" s="30"/>
      <c r="K1" s="30"/>
      <c r="L1" s="30"/>
      <c r="M1" s="26"/>
    </row>
    <row r="2" spans="1:25" ht="39" customHeight="1" x14ac:dyDescent="0.25">
      <c r="A2" s="31" t="s">
        <v>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5" ht="89.25" customHeight="1" x14ac:dyDescent="0.3">
      <c r="A3" s="32" t="s">
        <v>33</v>
      </c>
      <c r="B3" s="33" t="s">
        <v>42</v>
      </c>
      <c r="C3" s="34"/>
      <c r="D3" s="35"/>
      <c r="E3" s="36" t="s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2" t="s">
        <v>1</v>
      </c>
      <c r="T3" s="32" t="s">
        <v>2</v>
      </c>
      <c r="U3" s="32"/>
      <c r="V3" s="2"/>
      <c r="W3" s="2"/>
      <c r="X3" s="2"/>
      <c r="Y3" s="2"/>
    </row>
    <row r="4" spans="1:25" ht="57.75" customHeight="1" x14ac:dyDescent="0.3">
      <c r="A4" s="32"/>
      <c r="B4" s="32" t="s">
        <v>3</v>
      </c>
      <c r="C4" s="32" t="s">
        <v>31</v>
      </c>
      <c r="D4" s="38" t="s">
        <v>40</v>
      </c>
      <c r="E4" s="32" t="s">
        <v>43</v>
      </c>
      <c r="F4" s="32" t="s">
        <v>29</v>
      </c>
      <c r="G4" s="32" t="s">
        <v>63</v>
      </c>
      <c r="H4" s="32" t="s">
        <v>44</v>
      </c>
      <c r="I4" s="32" t="s">
        <v>66</v>
      </c>
      <c r="J4" s="41" t="s">
        <v>65</v>
      </c>
      <c r="K4" s="42"/>
      <c r="L4" s="42"/>
      <c r="M4" s="42"/>
      <c r="N4" s="42"/>
      <c r="O4" s="43"/>
      <c r="P4" s="32" t="s">
        <v>4</v>
      </c>
      <c r="Q4" s="51" t="s">
        <v>30</v>
      </c>
      <c r="R4" s="52"/>
      <c r="S4" s="32"/>
      <c r="T4" s="32" t="s">
        <v>5</v>
      </c>
      <c r="U4" s="32" t="s">
        <v>6</v>
      </c>
      <c r="V4" s="2"/>
      <c r="W4" s="2"/>
      <c r="X4" s="2"/>
      <c r="Y4" s="2"/>
    </row>
    <row r="5" spans="1:25" ht="15.75" hidden="1" customHeight="1" thickBot="1" x14ac:dyDescent="0.35">
      <c r="A5" s="32"/>
      <c r="B5" s="32"/>
      <c r="C5" s="37"/>
      <c r="D5" s="39"/>
      <c r="E5" s="37"/>
      <c r="F5" s="37"/>
      <c r="G5" s="37"/>
      <c r="H5" s="37"/>
      <c r="I5" s="37"/>
      <c r="J5" s="44"/>
      <c r="K5" s="45"/>
      <c r="L5" s="45"/>
      <c r="M5" s="45"/>
      <c r="N5" s="45"/>
      <c r="O5" s="46"/>
      <c r="P5" s="37"/>
      <c r="Q5" s="52"/>
      <c r="R5" s="52"/>
      <c r="S5" s="32"/>
      <c r="T5" s="37"/>
      <c r="U5" s="37"/>
      <c r="V5" s="2"/>
      <c r="W5" s="2"/>
      <c r="X5" s="2"/>
      <c r="Y5" s="2"/>
    </row>
    <row r="6" spans="1:25" ht="17.25" customHeight="1" x14ac:dyDescent="0.3">
      <c r="A6" s="32"/>
      <c r="B6" s="32"/>
      <c r="C6" s="37"/>
      <c r="D6" s="39"/>
      <c r="E6" s="37"/>
      <c r="F6" s="37"/>
      <c r="G6" s="37"/>
      <c r="H6" s="37"/>
      <c r="I6" s="37"/>
      <c r="J6" s="44"/>
      <c r="K6" s="45"/>
      <c r="L6" s="45"/>
      <c r="M6" s="45"/>
      <c r="N6" s="45"/>
      <c r="O6" s="46"/>
      <c r="P6" s="37"/>
      <c r="Q6" s="52"/>
      <c r="R6" s="52"/>
      <c r="S6" s="32"/>
      <c r="T6" s="37"/>
      <c r="U6" s="37"/>
      <c r="V6" s="2"/>
      <c r="W6" s="2"/>
      <c r="X6" s="2"/>
      <c r="Y6" s="2"/>
    </row>
    <row r="7" spans="1:25" ht="30" customHeight="1" x14ac:dyDescent="0.3">
      <c r="A7" s="32"/>
      <c r="B7" s="32"/>
      <c r="C7" s="37"/>
      <c r="D7" s="39"/>
      <c r="E7" s="37"/>
      <c r="F7" s="37"/>
      <c r="G7" s="37"/>
      <c r="H7" s="37"/>
      <c r="I7" s="37"/>
      <c r="J7" s="47"/>
      <c r="K7" s="48"/>
      <c r="L7" s="48"/>
      <c r="M7" s="48"/>
      <c r="N7" s="48"/>
      <c r="O7" s="49"/>
      <c r="P7" s="37"/>
      <c r="Q7" s="52"/>
      <c r="R7" s="52"/>
      <c r="S7" s="32"/>
      <c r="T7" s="37"/>
      <c r="U7" s="37"/>
      <c r="V7" s="2"/>
      <c r="W7" s="2"/>
      <c r="X7" s="2"/>
      <c r="Y7" s="2"/>
    </row>
    <row r="8" spans="1:25" ht="30.75" customHeight="1" x14ac:dyDescent="0.3">
      <c r="A8" s="32"/>
      <c r="B8" s="32"/>
      <c r="C8" s="37"/>
      <c r="D8" s="39"/>
      <c r="E8" s="37"/>
      <c r="F8" s="37"/>
      <c r="G8" s="37"/>
      <c r="H8" s="37"/>
      <c r="I8" s="37"/>
      <c r="J8" s="32" t="s">
        <v>34</v>
      </c>
      <c r="K8" s="59" t="s">
        <v>7</v>
      </c>
      <c r="L8" s="60"/>
      <c r="M8" s="60"/>
      <c r="N8" s="60"/>
      <c r="O8" s="61"/>
      <c r="P8" s="37"/>
      <c r="Q8" s="51" t="s">
        <v>35</v>
      </c>
      <c r="R8" s="51" t="s">
        <v>67</v>
      </c>
      <c r="S8" s="32"/>
      <c r="T8" s="37"/>
      <c r="U8" s="37"/>
      <c r="V8" s="2"/>
      <c r="W8" s="2"/>
      <c r="X8" s="2"/>
      <c r="Y8" s="2"/>
    </row>
    <row r="9" spans="1:25" ht="30.75" customHeight="1" x14ac:dyDescent="0.3">
      <c r="A9" s="32"/>
      <c r="B9" s="32"/>
      <c r="C9" s="37"/>
      <c r="D9" s="39"/>
      <c r="E9" s="37"/>
      <c r="F9" s="37"/>
      <c r="G9" s="37"/>
      <c r="H9" s="37"/>
      <c r="I9" s="37"/>
      <c r="J9" s="32"/>
      <c r="K9" s="38" t="s">
        <v>8</v>
      </c>
      <c r="L9" s="62" t="s">
        <v>68</v>
      </c>
      <c r="M9" s="63"/>
      <c r="N9" s="38" t="s">
        <v>9</v>
      </c>
      <c r="O9" s="27" t="s">
        <v>68</v>
      </c>
      <c r="P9" s="37"/>
      <c r="Q9" s="51"/>
      <c r="R9" s="51"/>
      <c r="S9" s="32"/>
      <c r="T9" s="37"/>
      <c r="U9" s="37"/>
      <c r="V9" s="2"/>
      <c r="W9" s="2"/>
      <c r="X9" s="2"/>
      <c r="Y9" s="2"/>
    </row>
    <row r="10" spans="1:25" ht="201.75" customHeight="1" x14ac:dyDescent="0.3">
      <c r="A10" s="32"/>
      <c r="B10" s="32"/>
      <c r="C10" s="37"/>
      <c r="D10" s="40"/>
      <c r="E10" s="37"/>
      <c r="F10" s="37"/>
      <c r="G10" s="37"/>
      <c r="H10" s="37"/>
      <c r="I10" s="37"/>
      <c r="J10" s="32"/>
      <c r="K10" s="40"/>
      <c r="L10" s="28" t="s">
        <v>69</v>
      </c>
      <c r="M10" s="28" t="s">
        <v>70</v>
      </c>
      <c r="N10" s="40"/>
      <c r="O10" s="28" t="s">
        <v>71</v>
      </c>
      <c r="P10" s="37"/>
      <c r="Q10" s="51"/>
      <c r="R10" s="51"/>
      <c r="S10" s="32"/>
      <c r="T10" s="37"/>
      <c r="U10" s="37"/>
      <c r="V10" s="2"/>
      <c r="W10" s="2"/>
      <c r="X10" s="2"/>
      <c r="Y10" s="2"/>
    </row>
    <row r="11" spans="1:25" ht="15.75" customHeight="1" thickBot="1" x14ac:dyDescent="0.3">
      <c r="A11" s="8" t="s">
        <v>39</v>
      </c>
      <c r="B11" s="10">
        <v>2</v>
      </c>
      <c r="C11" s="9">
        <v>3</v>
      </c>
      <c r="D11" s="9" t="s">
        <v>41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15">
        <v>11</v>
      </c>
      <c r="M11" s="9" t="s">
        <v>61</v>
      </c>
      <c r="N11" s="9">
        <v>12</v>
      </c>
      <c r="O11" s="9" t="s">
        <v>62</v>
      </c>
      <c r="P11" s="9">
        <v>13</v>
      </c>
      <c r="Q11" s="9">
        <v>14</v>
      </c>
      <c r="R11" s="9">
        <v>15</v>
      </c>
      <c r="S11" s="9">
        <v>16</v>
      </c>
      <c r="T11" s="9">
        <v>17</v>
      </c>
      <c r="U11" s="9">
        <v>18</v>
      </c>
    </row>
    <row r="12" spans="1:25" ht="50.25" customHeight="1" x14ac:dyDescent="0.25">
      <c r="A12" s="12" t="s">
        <v>10</v>
      </c>
      <c r="B12" s="1">
        <v>131814.29999999999</v>
      </c>
      <c r="C12" s="1">
        <v>27037.3</v>
      </c>
      <c r="D12" s="1">
        <f>C12/B12*100</f>
        <v>20.511659205412464</v>
      </c>
      <c r="E12" s="1">
        <v>7</v>
      </c>
      <c r="F12" s="1">
        <f t="shared" ref="F12:F15" si="0">B12*E12%</f>
        <v>9227.0010000000002</v>
      </c>
      <c r="G12" s="1">
        <f t="shared" ref="G12:G21" si="1">(F12+L12+M12)</f>
        <v>9227.0010000000002</v>
      </c>
      <c r="H12" s="1">
        <f t="shared" ref="H12:H32" si="2">C12*E12%</f>
        <v>1892.6110000000001</v>
      </c>
      <c r="I12" s="1">
        <f t="shared" ref="I12:I21" si="3">(H12+L12+M12)</f>
        <v>1892.6110000000001</v>
      </c>
      <c r="J12" s="1">
        <f t="shared" ref="J12:J30" si="4">K12+N12</f>
        <v>9209.7999999999993</v>
      </c>
      <c r="K12" s="1">
        <v>4908.8999999999996</v>
      </c>
      <c r="L12" s="1">
        <v>0</v>
      </c>
      <c r="M12" s="1">
        <v>0</v>
      </c>
      <c r="N12" s="1">
        <v>4300.8999999999996</v>
      </c>
      <c r="O12" s="1">
        <v>0</v>
      </c>
      <c r="P12" s="1">
        <v>1591.5</v>
      </c>
      <c r="Q12" s="7">
        <f t="shared" ref="Q12:Q30" si="5">J12-G12</f>
        <v>-17.201000000000931</v>
      </c>
      <c r="R12" s="7">
        <f t="shared" ref="R12:R30" si="6">P12-I12</f>
        <v>-301.1110000000001</v>
      </c>
      <c r="S12" s="16"/>
      <c r="T12" s="1">
        <v>2</v>
      </c>
      <c r="U12" s="1">
        <v>3</v>
      </c>
    </row>
    <row r="13" spans="1:25" ht="50.25" customHeight="1" x14ac:dyDescent="0.25">
      <c r="A13" s="12" t="s">
        <v>45</v>
      </c>
      <c r="B13" s="1">
        <v>10720.5</v>
      </c>
      <c r="C13" s="1">
        <v>4371</v>
      </c>
      <c r="D13" s="1">
        <f t="shared" ref="D13:D33" si="7">C13/B13*100</f>
        <v>40.772352035819225</v>
      </c>
      <c r="E13" s="1">
        <v>28.8</v>
      </c>
      <c r="F13" s="1">
        <f t="shared" si="0"/>
        <v>3087.5040000000004</v>
      </c>
      <c r="G13" s="1">
        <f>(F13+L13+M13+O13)</f>
        <v>3087.5040000000004</v>
      </c>
      <c r="H13" s="1">
        <f t="shared" si="2"/>
        <v>1258.8480000000002</v>
      </c>
      <c r="I13" s="1">
        <f>(H13+L13+M13+O13)</f>
        <v>1258.8480000000002</v>
      </c>
      <c r="J13" s="1">
        <f t="shared" si="4"/>
        <v>2162</v>
      </c>
      <c r="K13" s="7">
        <v>2162</v>
      </c>
      <c r="L13" s="1">
        <v>0</v>
      </c>
      <c r="M13" s="1">
        <v>0</v>
      </c>
      <c r="N13" s="7">
        <v>0</v>
      </c>
      <c r="O13" s="7">
        <v>0</v>
      </c>
      <c r="P13" s="1">
        <v>727.6</v>
      </c>
      <c r="Q13" s="7">
        <f t="shared" si="5"/>
        <v>-925.50400000000036</v>
      </c>
      <c r="R13" s="7">
        <f t="shared" si="6"/>
        <v>-531.24800000000016</v>
      </c>
      <c r="S13" s="25"/>
      <c r="T13" s="1">
        <v>1</v>
      </c>
      <c r="U13" s="1">
        <v>0</v>
      </c>
    </row>
    <row r="14" spans="1:25" ht="45" customHeight="1" x14ac:dyDescent="0.25">
      <c r="A14" s="13" t="s">
        <v>11</v>
      </c>
      <c r="B14" s="1">
        <v>18556.900000000001</v>
      </c>
      <c r="C14" s="1">
        <v>4333</v>
      </c>
      <c r="D14" s="1">
        <f t="shared" si="7"/>
        <v>23.349805193755422</v>
      </c>
      <c r="E14" s="1">
        <v>21.1</v>
      </c>
      <c r="F14" s="1">
        <f t="shared" si="0"/>
        <v>3915.5059000000006</v>
      </c>
      <c r="G14" s="1">
        <f t="shared" si="1"/>
        <v>3915.5059000000006</v>
      </c>
      <c r="H14" s="1">
        <f t="shared" si="2"/>
        <v>914.26300000000003</v>
      </c>
      <c r="I14" s="1">
        <f t="shared" si="3"/>
        <v>914.26300000000003</v>
      </c>
      <c r="J14" s="1">
        <f t="shared" si="4"/>
        <v>3568.6</v>
      </c>
      <c r="K14" s="1">
        <v>2369.1999999999998</v>
      </c>
      <c r="L14" s="1">
        <v>0</v>
      </c>
      <c r="M14" s="7">
        <v>0</v>
      </c>
      <c r="N14" s="1">
        <v>1199.4000000000001</v>
      </c>
      <c r="O14" s="1">
        <v>0</v>
      </c>
      <c r="P14" s="1">
        <v>615.6</v>
      </c>
      <c r="Q14" s="7">
        <f t="shared" si="5"/>
        <v>-346.90590000000066</v>
      </c>
      <c r="R14" s="7">
        <f t="shared" si="6"/>
        <v>-298.66300000000001</v>
      </c>
      <c r="S14" s="16"/>
      <c r="T14" s="1">
        <v>1</v>
      </c>
      <c r="U14" s="1">
        <v>1</v>
      </c>
    </row>
    <row r="15" spans="1:25" ht="60" customHeight="1" x14ac:dyDescent="0.25">
      <c r="A15" s="13" t="s">
        <v>12</v>
      </c>
      <c r="B15" s="1">
        <v>22366.5</v>
      </c>
      <c r="C15" s="1">
        <v>8070.4</v>
      </c>
      <c r="D15" s="1">
        <f t="shared" si="7"/>
        <v>36.082534147050275</v>
      </c>
      <c r="E15" s="1">
        <v>21.7</v>
      </c>
      <c r="F15" s="1">
        <f t="shared" si="0"/>
        <v>4853.5304999999998</v>
      </c>
      <c r="G15" s="1">
        <f t="shared" si="1"/>
        <v>4853.5304999999998</v>
      </c>
      <c r="H15" s="1">
        <f t="shared" si="2"/>
        <v>1751.2767999999999</v>
      </c>
      <c r="I15" s="1">
        <f t="shared" si="3"/>
        <v>1751.2767999999999</v>
      </c>
      <c r="J15" s="1">
        <f t="shared" si="4"/>
        <v>3263.7</v>
      </c>
      <c r="K15" s="1">
        <v>2160.6999999999998</v>
      </c>
      <c r="L15" s="1">
        <v>0</v>
      </c>
      <c r="M15" s="7">
        <v>0</v>
      </c>
      <c r="N15" s="1">
        <v>1103</v>
      </c>
      <c r="O15" s="1">
        <v>0</v>
      </c>
      <c r="P15" s="1">
        <v>538.6</v>
      </c>
      <c r="Q15" s="7">
        <f t="shared" si="5"/>
        <v>-1589.8305</v>
      </c>
      <c r="R15" s="7">
        <f t="shared" si="6"/>
        <v>-1212.6767999999997</v>
      </c>
      <c r="S15" s="16"/>
      <c r="T15" s="1">
        <v>1</v>
      </c>
      <c r="U15" s="1">
        <v>1</v>
      </c>
    </row>
    <row r="16" spans="1:25" ht="48.75" customHeight="1" x14ac:dyDescent="0.25">
      <c r="A16" s="13" t="s">
        <v>13</v>
      </c>
      <c r="B16" s="1">
        <v>19411.400000000001</v>
      </c>
      <c r="C16" s="1">
        <v>4945.6000000000004</v>
      </c>
      <c r="D16" s="1">
        <f t="shared" si="7"/>
        <v>25.477812007377111</v>
      </c>
      <c r="E16" s="1">
        <v>25.6</v>
      </c>
      <c r="F16" s="1">
        <f>B16*E16%</f>
        <v>4969.3184000000001</v>
      </c>
      <c r="G16" s="1">
        <f t="shared" si="1"/>
        <v>4969.3184000000001</v>
      </c>
      <c r="H16" s="1">
        <f t="shared" si="2"/>
        <v>1266.0736000000002</v>
      </c>
      <c r="I16" s="1">
        <f t="shared" si="3"/>
        <v>1266.0736000000002</v>
      </c>
      <c r="J16" s="1">
        <f t="shared" si="4"/>
        <v>4419.6000000000004</v>
      </c>
      <c r="K16" s="1">
        <v>2583.3000000000002</v>
      </c>
      <c r="L16" s="1">
        <v>0</v>
      </c>
      <c r="M16" s="7">
        <v>0</v>
      </c>
      <c r="N16" s="1">
        <v>1836.3</v>
      </c>
      <c r="O16" s="1">
        <v>0</v>
      </c>
      <c r="P16" s="1">
        <v>923.4</v>
      </c>
      <c r="Q16" s="7">
        <f t="shared" si="5"/>
        <v>-549.71839999999975</v>
      </c>
      <c r="R16" s="7">
        <f t="shared" si="6"/>
        <v>-342.67360000000019</v>
      </c>
      <c r="S16" s="16"/>
      <c r="T16" s="1">
        <v>1</v>
      </c>
      <c r="U16" s="1">
        <v>2</v>
      </c>
    </row>
    <row r="17" spans="1:21" ht="54" customHeight="1" x14ac:dyDescent="0.25">
      <c r="A17" s="13" t="s">
        <v>14</v>
      </c>
      <c r="B17" s="1">
        <v>11487.2</v>
      </c>
      <c r="C17" s="1">
        <v>3220.5</v>
      </c>
      <c r="D17" s="1">
        <f t="shared" si="7"/>
        <v>28.035552615084612</v>
      </c>
      <c r="E17" s="1">
        <v>23.2</v>
      </c>
      <c r="F17" s="1">
        <f t="shared" ref="F17:F32" si="8">B17*E17%</f>
        <v>2665.0304000000001</v>
      </c>
      <c r="G17" s="1">
        <f t="shared" si="1"/>
        <v>2665.0304000000001</v>
      </c>
      <c r="H17" s="1">
        <f t="shared" si="2"/>
        <v>747.15599999999995</v>
      </c>
      <c r="I17" s="1">
        <f t="shared" si="3"/>
        <v>747.15599999999995</v>
      </c>
      <c r="J17" s="1">
        <f t="shared" si="4"/>
        <v>2319.5</v>
      </c>
      <c r="K17" s="1">
        <v>1443.7</v>
      </c>
      <c r="L17" s="1">
        <v>0</v>
      </c>
      <c r="M17" s="7">
        <v>0</v>
      </c>
      <c r="N17" s="1">
        <v>875.8</v>
      </c>
      <c r="O17" s="1">
        <v>0</v>
      </c>
      <c r="P17" s="1">
        <v>757.7</v>
      </c>
      <c r="Q17" s="3">
        <f t="shared" si="5"/>
        <v>-345.5304000000001</v>
      </c>
      <c r="R17" s="7">
        <f t="shared" si="6"/>
        <v>10.544000000000096</v>
      </c>
      <c r="S17" s="16" t="s">
        <v>77</v>
      </c>
      <c r="T17" s="1">
        <v>1</v>
      </c>
      <c r="U17" s="1">
        <v>1</v>
      </c>
    </row>
    <row r="18" spans="1:21" ht="57.75" customHeight="1" x14ac:dyDescent="0.25">
      <c r="A18" s="13" t="s">
        <v>15</v>
      </c>
      <c r="B18" s="1">
        <v>14492.6</v>
      </c>
      <c r="C18" s="1">
        <v>3482.8</v>
      </c>
      <c r="D18" s="1">
        <f t="shared" si="7"/>
        <v>24.031574734692189</v>
      </c>
      <c r="E18" s="1">
        <v>27.6</v>
      </c>
      <c r="F18" s="1">
        <f t="shared" si="8"/>
        <v>3999.9576000000006</v>
      </c>
      <c r="G18" s="1">
        <f t="shared" si="1"/>
        <v>3999.9576000000006</v>
      </c>
      <c r="H18" s="1">
        <f t="shared" si="2"/>
        <v>961.25280000000009</v>
      </c>
      <c r="I18" s="1">
        <f t="shared" si="3"/>
        <v>961.25280000000009</v>
      </c>
      <c r="J18" s="1">
        <f t="shared" si="4"/>
        <v>3963.1000000000004</v>
      </c>
      <c r="K18" s="1">
        <v>2347.3000000000002</v>
      </c>
      <c r="L18" s="1">
        <v>0</v>
      </c>
      <c r="M18" s="1">
        <v>0</v>
      </c>
      <c r="N18" s="1">
        <v>1615.8</v>
      </c>
      <c r="O18" s="1">
        <v>0</v>
      </c>
      <c r="P18" s="1">
        <v>700.5</v>
      </c>
      <c r="Q18" s="7">
        <f t="shared" si="5"/>
        <v>-36.857600000000275</v>
      </c>
      <c r="R18" s="3">
        <f t="shared" si="6"/>
        <v>-260.75280000000009</v>
      </c>
      <c r="S18" s="19"/>
      <c r="T18" s="1">
        <v>1</v>
      </c>
      <c r="U18" s="1">
        <v>2</v>
      </c>
    </row>
    <row r="19" spans="1:21" ht="51.75" customHeight="1" x14ac:dyDescent="0.25">
      <c r="A19" s="13" t="s">
        <v>16</v>
      </c>
      <c r="B19" s="1">
        <v>12466.3</v>
      </c>
      <c r="C19" s="1">
        <v>3076.2</v>
      </c>
      <c r="D19" s="1">
        <f t="shared" si="7"/>
        <v>24.676126837955124</v>
      </c>
      <c r="E19" s="1">
        <v>25.5</v>
      </c>
      <c r="F19" s="1">
        <f t="shared" si="8"/>
        <v>3178.9065000000001</v>
      </c>
      <c r="G19" s="1">
        <f t="shared" si="1"/>
        <v>3178.9065000000001</v>
      </c>
      <c r="H19" s="1">
        <f t="shared" si="2"/>
        <v>784.43099999999993</v>
      </c>
      <c r="I19" s="1">
        <f t="shared" si="3"/>
        <v>784.43099999999993</v>
      </c>
      <c r="J19" s="1">
        <f t="shared" si="4"/>
        <v>3093</v>
      </c>
      <c r="K19" s="7">
        <v>2580.4</v>
      </c>
      <c r="L19" s="1">
        <v>0</v>
      </c>
      <c r="M19" s="1">
        <v>0</v>
      </c>
      <c r="N19" s="1">
        <v>512.6</v>
      </c>
      <c r="O19" s="1">
        <v>0</v>
      </c>
      <c r="P19" s="1">
        <v>830.2</v>
      </c>
      <c r="Q19" s="7">
        <f t="shared" si="5"/>
        <v>-85.906500000000051</v>
      </c>
      <c r="R19" s="7">
        <f t="shared" si="6"/>
        <v>45.769000000000119</v>
      </c>
      <c r="S19" s="16" t="s">
        <v>73</v>
      </c>
      <c r="T19" s="1">
        <v>1</v>
      </c>
      <c r="U19" s="7">
        <v>0.5</v>
      </c>
    </row>
    <row r="20" spans="1:21" ht="62.25" customHeight="1" x14ac:dyDescent="0.25">
      <c r="A20" s="13" t="s">
        <v>17</v>
      </c>
      <c r="B20" s="1">
        <v>14978.4</v>
      </c>
      <c r="C20" s="1">
        <v>3678.6</v>
      </c>
      <c r="D20" s="1">
        <f t="shared" si="7"/>
        <v>24.559365486300273</v>
      </c>
      <c r="E20" s="1">
        <v>24.8</v>
      </c>
      <c r="F20" s="1">
        <f t="shared" si="8"/>
        <v>3714.6432</v>
      </c>
      <c r="G20" s="1">
        <f t="shared" si="1"/>
        <v>3714.6432</v>
      </c>
      <c r="H20" s="1">
        <f t="shared" si="2"/>
        <v>912.29279999999994</v>
      </c>
      <c r="I20" s="1">
        <f t="shared" si="3"/>
        <v>912.29279999999994</v>
      </c>
      <c r="J20" s="1">
        <f t="shared" si="4"/>
        <v>3480.1</v>
      </c>
      <c r="K20" s="1">
        <v>2460.1999999999998</v>
      </c>
      <c r="L20" s="1">
        <v>0</v>
      </c>
      <c r="M20" s="1">
        <v>0</v>
      </c>
      <c r="N20" s="1">
        <v>1019.9</v>
      </c>
      <c r="O20" s="1">
        <v>0</v>
      </c>
      <c r="P20" s="1">
        <v>846</v>
      </c>
      <c r="Q20" s="7">
        <f t="shared" si="5"/>
        <v>-234.54320000000007</v>
      </c>
      <c r="R20" s="7">
        <f t="shared" si="6"/>
        <v>-66.292799999999943</v>
      </c>
      <c r="S20" s="11"/>
      <c r="T20" s="1">
        <v>1</v>
      </c>
      <c r="U20" s="1">
        <v>1</v>
      </c>
    </row>
    <row r="21" spans="1:21" ht="57.75" customHeight="1" x14ac:dyDescent="0.25">
      <c r="A21" s="13" t="s">
        <v>18</v>
      </c>
      <c r="B21" s="1">
        <v>14822.2</v>
      </c>
      <c r="C21" s="1">
        <v>3540.2</v>
      </c>
      <c r="D21" s="1">
        <f t="shared" si="7"/>
        <v>23.884443604862973</v>
      </c>
      <c r="E21" s="1">
        <v>24.3</v>
      </c>
      <c r="F21" s="1">
        <f t="shared" si="8"/>
        <v>3601.7946000000002</v>
      </c>
      <c r="G21" s="1">
        <f t="shared" si="1"/>
        <v>3601.7946000000002</v>
      </c>
      <c r="H21" s="1">
        <f t="shared" si="2"/>
        <v>860.26859999999988</v>
      </c>
      <c r="I21" s="1">
        <f t="shared" si="3"/>
        <v>860.26859999999988</v>
      </c>
      <c r="J21" s="7">
        <f t="shared" si="4"/>
        <v>3278.9</v>
      </c>
      <c r="K21" s="7">
        <v>2098.9</v>
      </c>
      <c r="L21" s="1">
        <v>0</v>
      </c>
      <c r="M21" s="1">
        <v>0</v>
      </c>
      <c r="N21" s="1">
        <v>1180</v>
      </c>
      <c r="O21" s="1">
        <v>0</v>
      </c>
      <c r="P21" s="1">
        <v>771.3</v>
      </c>
      <c r="Q21" s="3">
        <f t="shared" si="5"/>
        <v>-322.89460000000008</v>
      </c>
      <c r="R21" s="7">
        <f t="shared" si="6"/>
        <v>-88.968599999999924</v>
      </c>
      <c r="S21" s="11"/>
      <c r="T21" s="1">
        <v>1</v>
      </c>
      <c r="U21" s="1">
        <v>1</v>
      </c>
    </row>
    <row r="22" spans="1:21" ht="57.75" customHeight="1" x14ac:dyDescent="0.25">
      <c r="A22" s="13" t="s">
        <v>19</v>
      </c>
      <c r="B22" s="1">
        <v>20765.599999999999</v>
      </c>
      <c r="C22" s="1">
        <v>5892.5</v>
      </c>
      <c r="D22" s="1">
        <f t="shared" si="7"/>
        <v>28.376256886389029</v>
      </c>
      <c r="E22" s="1">
        <v>24.2</v>
      </c>
      <c r="F22" s="1">
        <f t="shared" si="8"/>
        <v>5025.2751999999991</v>
      </c>
      <c r="G22" s="7">
        <f>(F22+L22+M22)</f>
        <v>5025.2751999999991</v>
      </c>
      <c r="H22" s="7">
        <f t="shared" si="2"/>
        <v>1425.9849999999999</v>
      </c>
      <c r="I22" s="7">
        <f>(H22+L22+M22)</f>
        <v>1425.9849999999999</v>
      </c>
      <c r="J22" s="7">
        <f t="shared" si="4"/>
        <v>4735</v>
      </c>
      <c r="K22" s="1">
        <v>2583.3000000000002</v>
      </c>
      <c r="L22" s="1">
        <v>0</v>
      </c>
      <c r="M22" s="1">
        <v>0</v>
      </c>
      <c r="N22" s="1">
        <v>2151.6999999999998</v>
      </c>
      <c r="O22" s="1">
        <v>0</v>
      </c>
      <c r="P22" s="1">
        <v>1319.6</v>
      </c>
      <c r="Q22" s="7">
        <f t="shared" si="5"/>
        <v>-290.27519999999913</v>
      </c>
      <c r="R22" s="7">
        <f t="shared" si="6"/>
        <v>-106.38499999999999</v>
      </c>
      <c r="S22" s="16"/>
      <c r="T22" s="1">
        <v>1</v>
      </c>
      <c r="U22" s="1">
        <v>2</v>
      </c>
    </row>
    <row r="23" spans="1:21" ht="51.75" customHeight="1" x14ac:dyDescent="0.25">
      <c r="A23" s="13" t="s">
        <v>20</v>
      </c>
      <c r="B23" s="1">
        <v>25064.400000000001</v>
      </c>
      <c r="C23" s="1">
        <v>4856.1000000000004</v>
      </c>
      <c r="D23" s="1">
        <f t="shared" si="7"/>
        <v>19.37449131038445</v>
      </c>
      <c r="E23" s="1">
        <v>23.1</v>
      </c>
      <c r="F23" s="1">
        <f t="shared" si="8"/>
        <v>5789.876400000001</v>
      </c>
      <c r="G23" s="7">
        <f t="shared" ref="G23:G33" si="9">(F23+L23+M23)</f>
        <v>5789.876400000001</v>
      </c>
      <c r="H23" s="7">
        <f t="shared" si="2"/>
        <v>1121.7591000000002</v>
      </c>
      <c r="I23" s="7">
        <f t="shared" ref="I23:I33" si="10">(H23+L23+M23)</f>
        <v>1121.7591000000002</v>
      </c>
      <c r="J23" s="7">
        <f t="shared" si="4"/>
        <v>4464.6000000000004</v>
      </c>
      <c r="K23" s="1">
        <v>2273.3000000000002</v>
      </c>
      <c r="L23" s="1">
        <v>0</v>
      </c>
      <c r="M23" s="1">
        <v>0</v>
      </c>
      <c r="N23" s="1">
        <v>2191.3000000000002</v>
      </c>
      <c r="O23" s="1">
        <v>0</v>
      </c>
      <c r="P23" s="1">
        <v>942.5</v>
      </c>
      <c r="Q23" s="7">
        <f t="shared" si="5"/>
        <v>-1325.2764000000006</v>
      </c>
      <c r="R23" s="7">
        <f t="shared" si="6"/>
        <v>-179.25910000000022</v>
      </c>
      <c r="S23" s="1"/>
      <c r="T23" s="1">
        <v>1</v>
      </c>
      <c r="U23" s="7">
        <v>2</v>
      </c>
    </row>
    <row r="24" spans="1:21" ht="61.5" customHeight="1" x14ac:dyDescent="0.25">
      <c r="A24" s="13" t="s">
        <v>28</v>
      </c>
      <c r="B24" s="1">
        <v>18616.3</v>
      </c>
      <c r="C24" s="1">
        <v>4837.6000000000004</v>
      </c>
      <c r="D24" s="1">
        <f t="shared" si="7"/>
        <v>25.985829622427659</v>
      </c>
      <c r="E24" s="1">
        <v>20.2</v>
      </c>
      <c r="F24" s="1">
        <f t="shared" si="8"/>
        <v>3760.4925999999996</v>
      </c>
      <c r="G24" s="7">
        <f t="shared" si="9"/>
        <v>3760.4925999999996</v>
      </c>
      <c r="H24" s="7">
        <f t="shared" si="2"/>
        <v>977.1952</v>
      </c>
      <c r="I24" s="7">
        <f t="shared" si="10"/>
        <v>977.1952</v>
      </c>
      <c r="J24" s="7">
        <f t="shared" si="4"/>
        <v>3316</v>
      </c>
      <c r="K24" s="1">
        <v>2421.8000000000002</v>
      </c>
      <c r="L24" s="1">
        <v>0</v>
      </c>
      <c r="M24" s="1">
        <v>0</v>
      </c>
      <c r="N24" s="1">
        <v>894.2</v>
      </c>
      <c r="O24" s="1">
        <v>0</v>
      </c>
      <c r="P24" s="1">
        <v>674.2</v>
      </c>
      <c r="Q24" s="7">
        <f t="shared" si="5"/>
        <v>-444.49259999999958</v>
      </c>
      <c r="R24" s="7">
        <f t="shared" si="6"/>
        <v>-302.99519999999995</v>
      </c>
      <c r="S24" s="25"/>
      <c r="T24" s="1">
        <v>1</v>
      </c>
      <c r="U24" s="1">
        <v>1</v>
      </c>
    </row>
    <row r="25" spans="1:21" ht="51" customHeight="1" x14ac:dyDescent="0.25">
      <c r="A25" s="13" t="s">
        <v>21</v>
      </c>
      <c r="B25" s="1">
        <v>16181.4</v>
      </c>
      <c r="C25" s="1">
        <v>3904.9</v>
      </c>
      <c r="D25" s="1">
        <f t="shared" si="7"/>
        <v>24.132028131064061</v>
      </c>
      <c r="E25" s="1">
        <v>23.3</v>
      </c>
      <c r="F25" s="1">
        <f t="shared" si="8"/>
        <v>3770.2662</v>
      </c>
      <c r="G25" s="1">
        <f t="shared" si="9"/>
        <v>3770.2662</v>
      </c>
      <c r="H25" s="1">
        <f t="shared" si="2"/>
        <v>909.84170000000006</v>
      </c>
      <c r="I25" s="1">
        <f t="shared" si="10"/>
        <v>909.84170000000006</v>
      </c>
      <c r="J25" s="1">
        <f t="shared" si="4"/>
        <v>3481.8</v>
      </c>
      <c r="K25" s="1">
        <v>2421.8000000000002</v>
      </c>
      <c r="L25" s="1">
        <v>0</v>
      </c>
      <c r="M25" s="1">
        <v>0</v>
      </c>
      <c r="N25" s="1">
        <v>1060</v>
      </c>
      <c r="O25" s="1">
        <v>0</v>
      </c>
      <c r="P25" s="1">
        <v>1000.4</v>
      </c>
      <c r="Q25" s="7">
        <f t="shared" si="5"/>
        <v>-288.46619999999984</v>
      </c>
      <c r="R25" s="7">
        <f t="shared" si="6"/>
        <v>90.558299999999917</v>
      </c>
      <c r="S25" s="16" t="s">
        <v>73</v>
      </c>
      <c r="T25" s="1">
        <v>1</v>
      </c>
      <c r="U25" s="1">
        <v>1</v>
      </c>
    </row>
    <row r="26" spans="1:21" ht="51.75" customHeight="1" x14ac:dyDescent="0.25">
      <c r="A26" s="13" t="s">
        <v>22</v>
      </c>
      <c r="B26" s="1">
        <v>16158.8</v>
      </c>
      <c r="C26" s="1">
        <v>3954.7</v>
      </c>
      <c r="D26" s="1">
        <f t="shared" si="7"/>
        <v>24.473970839418769</v>
      </c>
      <c r="E26" s="1">
        <v>22.8</v>
      </c>
      <c r="F26" s="1">
        <f t="shared" si="8"/>
        <v>3684.2064</v>
      </c>
      <c r="G26" s="1">
        <f t="shared" si="9"/>
        <v>3684.2064</v>
      </c>
      <c r="H26" s="1">
        <f t="shared" si="2"/>
        <v>901.67160000000001</v>
      </c>
      <c r="I26" s="1">
        <f t="shared" si="10"/>
        <v>901.67160000000001</v>
      </c>
      <c r="J26" s="1">
        <f t="shared" si="4"/>
        <v>3287.8999999999996</v>
      </c>
      <c r="K26" s="1">
        <v>2346.6999999999998</v>
      </c>
      <c r="L26" s="1">
        <v>0</v>
      </c>
      <c r="M26" s="1">
        <v>0</v>
      </c>
      <c r="N26" s="1">
        <v>941.2</v>
      </c>
      <c r="O26" s="1">
        <v>0</v>
      </c>
      <c r="P26" s="1">
        <v>1044.5</v>
      </c>
      <c r="Q26" s="7">
        <f t="shared" si="5"/>
        <v>-396.30640000000039</v>
      </c>
      <c r="R26" s="3">
        <f t="shared" si="6"/>
        <v>142.82839999999999</v>
      </c>
      <c r="S26" s="16" t="s">
        <v>72</v>
      </c>
      <c r="T26" s="1">
        <v>1</v>
      </c>
      <c r="U26" s="1">
        <v>1</v>
      </c>
    </row>
    <row r="27" spans="1:21" ht="48" customHeight="1" x14ac:dyDescent="0.25">
      <c r="A27" s="13" t="s">
        <v>23</v>
      </c>
      <c r="B27" s="7">
        <v>22644.9</v>
      </c>
      <c r="C27" s="7">
        <v>5067</v>
      </c>
      <c r="D27" s="7">
        <f t="shared" si="7"/>
        <v>22.375899209093436</v>
      </c>
      <c r="E27" s="7">
        <v>16.5</v>
      </c>
      <c r="F27" s="7">
        <f t="shared" si="8"/>
        <v>3736.4085000000005</v>
      </c>
      <c r="G27" s="7">
        <f t="shared" si="9"/>
        <v>3736.4085000000005</v>
      </c>
      <c r="H27" s="7">
        <f t="shared" si="2"/>
        <v>836.05500000000006</v>
      </c>
      <c r="I27" s="7">
        <f t="shared" si="10"/>
        <v>836.05500000000006</v>
      </c>
      <c r="J27" s="7">
        <f t="shared" si="4"/>
        <v>2988.1</v>
      </c>
      <c r="K27" s="7">
        <v>2179.6</v>
      </c>
      <c r="L27" s="7">
        <v>0</v>
      </c>
      <c r="M27" s="7">
        <v>0</v>
      </c>
      <c r="N27" s="7">
        <v>808.5</v>
      </c>
      <c r="O27" s="7">
        <v>0</v>
      </c>
      <c r="P27" s="7">
        <v>570.79999999999995</v>
      </c>
      <c r="Q27" s="7">
        <f t="shared" si="5"/>
        <v>-748.30850000000055</v>
      </c>
      <c r="R27" s="3">
        <f t="shared" si="6"/>
        <v>-265.25500000000011</v>
      </c>
      <c r="S27" s="19"/>
      <c r="T27" s="7">
        <v>1</v>
      </c>
      <c r="U27" s="7">
        <v>1</v>
      </c>
    </row>
    <row r="28" spans="1:21" ht="41.25" customHeight="1" x14ac:dyDescent="0.25">
      <c r="A28" s="13" t="s">
        <v>24</v>
      </c>
      <c r="B28" s="1">
        <v>13868.1</v>
      </c>
      <c r="C28" s="1">
        <v>3423.4</v>
      </c>
      <c r="D28" s="1">
        <f t="shared" si="7"/>
        <v>24.685429150352249</v>
      </c>
      <c r="E28" s="1">
        <v>19.8</v>
      </c>
      <c r="F28" s="1">
        <f t="shared" si="8"/>
        <v>2745.8838000000001</v>
      </c>
      <c r="G28" s="1">
        <f t="shared" si="9"/>
        <v>2745.8838000000001</v>
      </c>
      <c r="H28" s="1">
        <f t="shared" si="2"/>
        <v>677.83320000000003</v>
      </c>
      <c r="I28" s="1">
        <f t="shared" si="10"/>
        <v>677.83320000000003</v>
      </c>
      <c r="J28" s="7">
        <f t="shared" si="4"/>
        <v>2645.9</v>
      </c>
      <c r="K28" s="1">
        <v>2179.6</v>
      </c>
      <c r="L28" s="1">
        <v>0</v>
      </c>
      <c r="M28" s="1">
        <v>0</v>
      </c>
      <c r="N28" s="1">
        <v>466.3</v>
      </c>
      <c r="O28" s="1">
        <v>0</v>
      </c>
      <c r="P28" s="1">
        <v>538.9</v>
      </c>
      <c r="Q28" s="7">
        <f t="shared" si="5"/>
        <v>-99.983799999999974</v>
      </c>
      <c r="R28" s="7">
        <f t="shared" si="6"/>
        <v>-138.93320000000006</v>
      </c>
      <c r="S28" s="16"/>
      <c r="T28" s="1">
        <v>1</v>
      </c>
      <c r="U28" s="1">
        <v>1</v>
      </c>
    </row>
    <row r="29" spans="1:21" ht="51.75" customHeight="1" x14ac:dyDescent="0.25">
      <c r="A29" s="13" t="s">
        <v>25</v>
      </c>
      <c r="B29" s="1">
        <v>12525.7</v>
      </c>
      <c r="C29" s="1">
        <v>3081.8</v>
      </c>
      <c r="D29" s="1">
        <f t="shared" si="7"/>
        <v>24.603814557270251</v>
      </c>
      <c r="E29" s="1">
        <v>23.7</v>
      </c>
      <c r="F29" s="1">
        <f t="shared" si="8"/>
        <v>2968.5909000000001</v>
      </c>
      <c r="G29" s="1">
        <f t="shared" si="9"/>
        <v>2968.5909000000001</v>
      </c>
      <c r="H29" s="1">
        <f t="shared" si="2"/>
        <v>730.38660000000004</v>
      </c>
      <c r="I29" s="1">
        <f t="shared" si="10"/>
        <v>730.38660000000004</v>
      </c>
      <c r="J29" s="1">
        <f t="shared" si="4"/>
        <v>2968.6</v>
      </c>
      <c r="K29" s="1">
        <v>2086.5</v>
      </c>
      <c r="L29" s="1">
        <v>0</v>
      </c>
      <c r="M29" s="1">
        <v>0</v>
      </c>
      <c r="N29" s="1">
        <v>882.1</v>
      </c>
      <c r="O29" s="1">
        <v>0</v>
      </c>
      <c r="P29" s="1">
        <v>654.20000000000005</v>
      </c>
      <c r="Q29" s="7">
        <f t="shared" si="5"/>
        <v>9.0999999997620762E-3</v>
      </c>
      <c r="R29" s="3">
        <f t="shared" si="6"/>
        <v>-76.186599999999999</v>
      </c>
      <c r="S29" s="18"/>
      <c r="T29" s="1">
        <v>1</v>
      </c>
      <c r="U29" s="1">
        <v>1</v>
      </c>
    </row>
    <row r="30" spans="1:21" ht="55.5" customHeight="1" x14ac:dyDescent="0.25">
      <c r="A30" s="13" t="s">
        <v>26</v>
      </c>
      <c r="B30" s="1">
        <v>14872.3</v>
      </c>
      <c r="C30" s="1">
        <v>3145.4</v>
      </c>
      <c r="D30" s="1">
        <f t="shared" si="7"/>
        <v>21.149385098471658</v>
      </c>
      <c r="E30" s="1">
        <v>26.7</v>
      </c>
      <c r="F30" s="1">
        <f t="shared" si="8"/>
        <v>3970.9041000000002</v>
      </c>
      <c r="G30" s="1">
        <f t="shared" si="9"/>
        <v>3970.9041000000002</v>
      </c>
      <c r="H30" s="1">
        <f t="shared" si="2"/>
        <v>839.82180000000005</v>
      </c>
      <c r="I30" s="1">
        <f t="shared" si="10"/>
        <v>839.82180000000005</v>
      </c>
      <c r="J30" s="1">
        <f t="shared" si="4"/>
        <v>3873.7</v>
      </c>
      <c r="K30" s="1">
        <v>2653.5</v>
      </c>
      <c r="L30" s="1">
        <v>0</v>
      </c>
      <c r="M30" s="1">
        <v>0</v>
      </c>
      <c r="N30" s="1">
        <v>1220.2</v>
      </c>
      <c r="O30" s="1">
        <v>0</v>
      </c>
      <c r="P30" s="1">
        <v>699.2</v>
      </c>
      <c r="Q30" s="7">
        <f t="shared" si="5"/>
        <v>-97.204100000000381</v>
      </c>
      <c r="R30" s="3">
        <f t="shared" si="6"/>
        <v>-140.62180000000001</v>
      </c>
      <c r="S30" s="11"/>
      <c r="T30" s="1">
        <v>1</v>
      </c>
      <c r="U30" s="1">
        <v>1</v>
      </c>
    </row>
    <row r="31" spans="1:21" ht="40.5" customHeight="1" x14ac:dyDescent="0.25">
      <c r="A31" s="14" t="s">
        <v>27</v>
      </c>
      <c r="B31" s="1">
        <f>SUM(B12:B30)</f>
        <v>431813.8</v>
      </c>
      <c r="C31" s="1">
        <f>SUM(C12:C30)</f>
        <v>103919</v>
      </c>
      <c r="D31" s="1">
        <f t="shared" si="7"/>
        <v>24.065696835071044</v>
      </c>
      <c r="E31" s="1" t="s">
        <v>36</v>
      </c>
      <c r="F31" s="1">
        <f t="shared" ref="F31:R31" si="11">SUM(F12:F30)</f>
        <v>78665.096199999985</v>
      </c>
      <c r="G31" s="1">
        <f t="shared" si="9"/>
        <v>78665.096199999985</v>
      </c>
      <c r="H31" s="1">
        <f t="shared" si="11"/>
        <v>19769.022800000006</v>
      </c>
      <c r="I31" s="1">
        <f t="shared" si="10"/>
        <v>19769.022800000006</v>
      </c>
      <c r="J31" s="1">
        <f t="shared" si="11"/>
        <v>70519.899999999994</v>
      </c>
      <c r="K31" s="1">
        <f t="shared" si="11"/>
        <v>46260.7</v>
      </c>
      <c r="L31" s="1">
        <f t="shared" si="11"/>
        <v>0</v>
      </c>
      <c r="M31" s="1">
        <f t="shared" si="11"/>
        <v>0</v>
      </c>
      <c r="N31" s="1">
        <f t="shared" si="11"/>
        <v>24259.199999999997</v>
      </c>
      <c r="O31" s="1">
        <f t="shared" si="11"/>
        <v>0</v>
      </c>
      <c r="P31" s="1">
        <f t="shared" si="11"/>
        <v>15746.7</v>
      </c>
      <c r="Q31" s="7">
        <f t="shared" si="11"/>
        <v>-8145.196200000004</v>
      </c>
      <c r="R31" s="17">
        <f t="shared" si="11"/>
        <v>-4022.3228000000008</v>
      </c>
      <c r="S31" s="1"/>
      <c r="T31" s="1">
        <f>SUM(T12:T30)</f>
        <v>20</v>
      </c>
      <c r="U31" s="1">
        <f>SUM(U12:U30)</f>
        <v>23.5</v>
      </c>
    </row>
    <row r="32" spans="1:21" ht="60" customHeight="1" x14ac:dyDescent="0.25">
      <c r="A32" s="13" t="s">
        <v>46</v>
      </c>
      <c r="B32" s="1">
        <v>714829.5</v>
      </c>
      <c r="C32" s="1">
        <v>165461.79999999999</v>
      </c>
      <c r="D32" s="1">
        <f>C32/B32*100</f>
        <v>23.147030165934673</v>
      </c>
      <c r="E32" s="1">
        <v>9.1</v>
      </c>
      <c r="F32" s="1">
        <f t="shared" si="8"/>
        <v>65049.484499999999</v>
      </c>
      <c r="G32" s="1">
        <f>(F32+L32+M32+O32)</f>
        <v>65049.484499999999</v>
      </c>
      <c r="H32" s="1">
        <f t="shared" si="2"/>
        <v>15057.023799999999</v>
      </c>
      <c r="I32" s="1">
        <f>(H32+L32+M32+O32)</f>
        <v>15057.023799999999</v>
      </c>
      <c r="J32" s="1">
        <f>K32+N32</f>
        <v>63610.3</v>
      </c>
      <c r="K32" s="1">
        <v>6846.3</v>
      </c>
      <c r="L32" s="1">
        <v>0</v>
      </c>
      <c r="M32" s="1">
        <v>0</v>
      </c>
      <c r="N32" s="1">
        <v>56764</v>
      </c>
      <c r="O32" s="1">
        <v>0</v>
      </c>
      <c r="P32" s="1">
        <v>13545.6</v>
      </c>
      <c r="Q32" s="7">
        <f>J32-G32</f>
        <v>-1439.1844999999958</v>
      </c>
      <c r="R32" s="17">
        <f>P32-I32</f>
        <v>-1511.4237999999987</v>
      </c>
      <c r="S32" s="1"/>
      <c r="T32" s="1">
        <v>2</v>
      </c>
      <c r="U32" s="1">
        <v>33</v>
      </c>
    </row>
    <row r="33" spans="1:21" ht="40.5" customHeight="1" x14ac:dyDescent="0.25">
      <c r="A33" s="14" t="s">
        <v>47</v>
      </c>
      <c r="B33" s="1">
        <f>B31+B32</f>
        <v>1146643.3</v>
      </c>
      <c r="C33" s="1">
        <f>C31+C32</f>
        <v>269380.8</v>
      </c>
      <c r="D33" s="1">
        <f t="shared" si="7"/>
        <v>23.492990365879258</v>
      </c>
      <c r="E33" s="1" t="s">
        <v>36</v>
      </c>
      <c r="F33" s="1">
        <f t="shared" ref="F33:M33" si="12">F31+F32</f>
        <v>143714.58069999999</v>
      </c>
      <c r="G33" s="1">
        <f t="shared" si="9"/>
        <v>143714.58069999999</v>
      </c>
      <c r="H33" s="1">
        <f t="shared" si="12"/>
        <v>34826.046600000001</v>
      </c>
      <c r="I33" s="1">
        <f t="shared" si="10"/>
        <v>34826.046600000001</v>
      </c>
      <c r="J33" s="1">
        <f t="shared" si="12"/>
        <v>134130.20000000001</v>
      </c>
      <c r="K33" s="1">
        <f t="shared" si="12"/>
        <v>53107</v>
      </c>
      <c r="L33" s="1">
        <f t="shared" si="12"/>
        <v>0</v>
      </c>
      <c r="M33" s="1">
        <f t="shared" si="12"/>
        <v>0</v>
      </c>
      <c r="N33" s="1">
        <f>N31+N32</f>
        <v>81023.199999999997</v>
      </c>
      <c r="O33" s="1">
        <f>O31+O32</f>
        <v>0</v>
      </c>
      <c r="P33" s="1">
        <f>P31+P32</f>
        <v>29292.300000000003</v>
      </c>
      <c r="Q33" s="7">
        <f>Q31+Q32</f>
        <v>-9584.3806999999997</v>
      </c>
      <c r="R33" s="17">
        <f>R31+R32</f>
        <v>-5533.7465999999995</v>
      </c>
      <c r="S33" s="1"/>
      <c r="T33" s="1">
        <f>T31+T32</f>
        <v>22</v>
      </c>
      <c r="U33" s="1">
        <f>U31+U32</f>
        <v>56.5</v>
      </c>
    </row>
    <row r="34" spans="1:21" ht="26.25" customHeight="1" x14ac:dyDescent="0.25">
      <c r="A34" s="6" t="s">
        <v>38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4"/>
      <c r="S34" s="4"/>
      <c r="T34" s="4"/>
      <c r="U34" s="4"/>
    </row>
    <row r="35" spans="1:21" ht="18.75" x14ac:dyDescent="0.3">
      <c r="A35" s="50" t="s">
        <v>37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</sheetData>
  <mergeCells count="28">
    <mergeCell ref="A35:U35"/>
    <mergeCell ref="K9:K10"/>
    <mergeCell ref="N9:N10"/>
    <mergeCell ref="K8:O8"/>
    <mergeCell ref="L9:M9"/>
    <mergeCell ref="P4:P10"/>
    <mergeCell ref="Q4:R7"/>
    <mergeCell ref="T4:T10"/>
    <mergeCell ref="U4:U10"/>
    <mergeCell ref="J8:J10"/>
    <mergeCell ref="Q8:Q10"/>
    <mergeCell ref="R8:R10"/>
    <mergeCell ref="E4:E10"/>
    <mergeCell ref="F4:F10"/>
    <mergeCell ref="G4:G10"/>
    <mergeCell ref="H4:H10"/>
    <mergeCell ref="I4:I10"/>
    <mergeCell ref="J4:O7"/>
    <mergeCell ref="I1:L1"/>
    <mergeCell ref="A2:V2"/>
    <mergeCell ref="A3:A10"/>
    <mergeCell ref="B3:D3"/>
    <mergeCell ref="E3:R3"/>
    <mergeCell ref="S3:S10"/>
    <mergeCell ref="T3:U3"/>
    <mergeCell ref="B4:B10"/>
    <mergeCell ref="C4:C10"/>
    <mergeCell ref="D4:D10"/>
  </mergeCells>
  <pageMargins left="0.70866141732283472" right="0.70866141732283472" top="0.74803149606299213" bottom="0.74803149606299213" header="0.31496062992125984" footer="0.31496062992125984"/>
  <pageSetup paperSize="8" scale="3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pane xSplit="1" ySplit="7" topLeftCell="G26" activePane="bottomRight" state="frozen"/>
      <selection pane="topRight" activeCell="B1" sqref="B1"/>
      <selection pane="bottomLeft" activeCell="A8" sqref="A8"/>
      <selection pane="bottomRight" activeCell="N12" sqref="N12"/>
    </sheetView>
  </sheetViews>
  <sheetFormatPr defaultRowHeight="15" x14ac:dyDescent="0.25"/>
  <cols>
    <col min="1" max="1" width="33.42578125" customWidth="1"/>
    <col min="2" max="2" width="15" customWidth="1"/>
    <col min="3" max="3" width="13.28515625" customWidth="1"/>
    <col min="4" max="4" width="16.28515625" customWidth="1"/>
    <col min="5" max="5" width="19.28515625" customWidth="1"/>
    <col min="6" max="6" width="18.42578125" customWidth="1"/>
    <col min="7" max="7" width="19" customWidth="1"/>
    <col min="8" max="8" width="16.85546875" customWidth="1"/>
    <col min="9" max="9" width="19.85546875" customWidth="1"/>
    <col min="10" max="10" width="18.42578125" customWidth="1"/>
    <col min="11" max="11" width="18.85546875" customWidth="1"/>
    <col min="12" max="12" width="18.42578125" customWidth="1"/>
    <col min="13" max="13" width="18.5703125" customWidth="1"/>
    <col min="14" max="14" width="18" customWidth="1"/>
  </cols>
  <sheetData>
    <row r="1" spans="1:14" ht="15" customHeight="1" x14ac:dyDescent="0.25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51.7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58.5" customHeight="1" x14ac:dyDescent="0.25">
      <c r="A3" s="32" t="s">
        <v>57</v>
      </c>
      <c r="B3" s="58" t="s">
        <v>58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15.5" customHeight="1" x14ac:dyDescent="0.25">
      <c r="A4" s="32"/>
      <c r="B4" s="53" t="s">
        <v>48</v>
      </c>
      <c r="C4" s="53"/>
      <c r="D4" s="54"/>
      <c r="E4" s="58" t="s">
        <v>49</v>
      </c>
      <c r="F4" s="58"/>
      <c r="G4" s="58" t="s">
        <v>50</v>
      </c>
      <c r="H4" s="58"/>
      <c r="I4" s="58" t="s">
        <v>51</v>
      </c>
      <c r="J4" s="58"/>
      <c r="K4" s="58" t="s">
        <v>52</v>
      </c>
      <c r="L4" s="58"/>
      <c r="M4" s="58" t="s">
        <v>5</v>
      </c>
      <c r="N4" s="58" t="s">
        <v>6</v>
      </c>
    </row>
    <row r="5" spans="1:14" ht="15" customHeight="1" x14ac:dyDescent="0.25">
      <c r="A5" s="32"/>
      <c r="B5" s="69" t="s">
        <v>74</v>
      </c>
      <c r="C5" s="69" t="s">
        <v>75</v>
      </c>
      <c r="D5" s="66" t="s">
        <v>60</v>
      </c>
      <c r="E5" s="55" t="s">
        <v>53</v>
      </c>
      <c r="F5" s="55" t="s">
        <v>54</v>
      </c>
      <c r="G5" s="55" t="s">
        <v>53</v>
      </c>
      <c r="H5" s="55" t="s">
        <v>54</v>
      </c>
      <c r="I5" s="55" t="s">
        <v>53</v>
      </c>
      <c r="J5" s="55" t="s">
        <v>54</v>
      </c>
      <c r="K5" s="55" t="s">
        <v>53</v>
      </c>
      <c r="L5" s="55" t="s">
        <v>54</v>
      </c>
      <c r="M5" s="58"/>
      <c r="N5" s="58"/>
    </row>
    <row r="6" spans="1:14" x14ac:dyDescent="0.25">
      <c r="A6" s="32"/>
      <c r="B6" s="69"/>
      <c r="C6" s="69"/>
      <c r="D6" s="67"/>
      <c r="E6" s="55"/>
      <c r="F6" s="55"/>
      <c r="G6" s="55"/>
      <c r="H6" s="55"/>
      <c r="I6" s="55"/>
      <c r="J6" s="55"/>
      <c r="K6" s="55"/>
      <c r="L6" s="55"/>
      <c r="M6" s="58"/>
      <c r="N6" s="58"/>
    </row>
    <row r="7" spans="1:14" ht="54" customHeight="1" x14ac:dyDescent="0.25">
      <c r="A7" s="32"/>
      <c r="B7" s="69"/>
      <c r="C7" s="69"/>
      <c r="D7" s="68"/>
      <c r="E7" s="55"/>
      <c r="F7" s="55"/>
      <c r="G7" s="55"/>
      <c r="H7" s="55"/>
      <c r="I7" s="55"/>
      <c r="J7" s="55"/>
      <c r="K7" s="55"/>
      <c r="L7" s="55"/>
      <c r="M7" s="58"/>
      <c r="N7" s="58"/>
    </row>
    <row r="8" spans="1:14" ht="15" customHeight="1" x14ac:dyDescent="0.25">
      <c r="A8" s="57">
        <v>1</v>
      </c>
      <c r="B8" s="70">
        <v>2</v>
      </c>
      <c r="C8" s="70" t="s">
        <v>59</v>
      </c>
      <c r="D8" s="70" t="s">
        <v>76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 t="s">
        <v>55</v>
      </c>
      <c r="L8" s="56" t="s">
        <v>56</v>
      </c>
      <c r="M8" s="56">
        <v>11</v>
      </c>
      <c r="N8" s="56">
        <v>12</v>
      </c>
    </row>
    <row r="9" spans="1:14" ht="10.5" customHeight="1" x14ac:dyDescent="0.25">
      <c r="A9" s="57"/>
      <c r="B9" s="71"/>
      <c r="C9" s="71"/>
      <c r="D9" s="71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5" hidden="1" customHeight="1" x14ac:dyDescent="0.25">
      <c r="A10" s="57"/>
      <c r="B10" s="29"/>
      <c r="C10" s="29"/>
      <c r="D10" s="29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56.25" x14ac:dyDescent="0.25">
      <c r="A11" s="21" t="s">
        <v>10</v>
      </c>
      <c r="B11" s="7">
        <v>80867.899999999994</v>
      </c>
      <c r="C11" s="7">
        <v>14300.7</v>
      </c>
      <c r="D11" s="7">
        <f t="shared" ref="D11:D31" si="0">C11/B11*100</f>
        <v>17.684025429125775</v>
      </c>
      <c r="E11" s="1">
        <v>26940.1</v>
      </c>
      <c r="F11" s="1">
        <v>6735</v>
      </c>
      <c r="G11" s="1">
        <v>3191.5</v>
      </c>
      <c r="H11" s="1">
        <v>797.9</v>
      </c>
      <c r="I11" s="1">
        <v>20814.8</v>
      </c>
      <c r="J11" s="1">
        <v>5203.7</v>
      </c>
      <c r="K11" s="1">
        <f t="shared" ref="K11:L20" si="1">B11+E11+G11+I11</f>
        <v>131814.29999999999</v>
      </c>
      <c r="L11" s="1">
        <f t="shared" si="1"/>
        <v>27037.300000000003</v>
      </c>
      <c r="M11" s="1">
        <v>2</v>
      </c>
      <c r="N11" s="1">
        <v>3</v>
      </c>
    </row>
    <row r="12" spans="1:14" ht="18.75" x14ac:dyDescent="0.25">
      <c r="A12" s="21" t="s">
        <v>45</v>
      </c>
      <c r="B12" s="7">
        <v>5368.3</v>
      </c>
      <c r="C12" s="7">
        <v>2392.1</v>
      </c>
      <c r="D12" s="7">
        <f t="shared" si="0"/>
        <v>44.559730268427614</v>
      </c>
      <c r="E12" s="1">
        <v>584.1</v>
      </c>
      <c r="F12" s="1">
        <v>146</v>
      </c>
      <c r="G12" s="1">
        <v>0</v>
      </c>
      <c r="H12" s="1">
        <v>0</v>
      </c>
      <c r="I12" s="1">
        <v>4768.1000000000004</v>
      </c>
      <c r="J12" s="1">
        <v>1832.9</v>
      </c>
      <c r="K12" s="1">
        <f t="shared" si="1"/>
        <v>10720.5</v>
      </c>
      <c r="L12" s="1">
        <f t="shared" si="1"/>
        <v>4371</v>
      </c>
      <c r="M12" s="1">
        <v>1</v>
      </c>
      <c r="N12" s="7">
        <v>0</v>
      </c>
    </row>
    <row r="13" spans="1:14" ht="27.75" customHeight="1" x14ac:dyDescent="0.25">
      <c r="A13" s="22" t="s">
        <v>11</v>
      </c>
      <c r="B13" s="7">
        <v>6227.2</v>
      </c>
      <c r="C13" s="7">
        <v>1250.5999999999999</v>
      </c>
      <c r="D13" s="7">
        <f t="shared" si="0"/>
        <v>20.08286228160329</v>
      </c>
      <c r="E13" s="1">
        <v>2076.6999999999998</v>
      </c>
      <c r="F13" s="1">
        <v>519.1</v>
      </c>
      <c r="G13" s="1">
        <v>1640.6</v>
      </c>
      <c r="H13" s="1">
        <v>410.2</v>
      </c>
      <c r="I13" s="1">
        <v>8612.4</v>
      </c>
      <c r="J13" s="1">
        <v>2153.1</v>
      </c>
      <c r="K13" s="1">
        <f t="shared" si="1"/>
        <v>18556.900000000001</v>
      </c>
      <c r="L13" s="1">
        <f t="shared" si="1"/>
        <v>4333</v>
      </c>
      <c r="M13" s="1">
        <v>1</v>
      </c>
      <c r="N13" s="1">
        <v>1</v>
      </c>
    </row>
    <row r="14" spans="1:14" ht="37.5" x14ac:dyDescent="0.25">
      <c r="A14" s="22" t="s">
        <v>12</v>
      </c>
      <c r="B14" s="7">
        <v>5056.2</v>
      </c>
      <c r="C14" s="7">
        <v>3743</v>
      </c>
      <c r="D14" s="7">
        <f t="shared" si="0"/>
        <v>74.027926110517782</v>
      </c>
      <c r="E14" s="1">
        <v>2912.2</v>
      </c>
      <c r="F14" s="1">
        <v>728</v>
      </c>
      <c r="G14" s="1">
        <v>3155.5</v>
      </c>
      <c r="H14" s="1">
        <v>788.8</v>
      </c>
      <c r="I14" s="7">
        <v>11242.6</v>
      </c>
      <c r="J14" s="1">
        <v>2810.6</v>
      </c>
      <c r="K14" s="1">
        <f t="shared" si="1"/>
        <v>22366.5</v>
      </c>
      <c r="L14" s="1">
        <f t="shared" si="1"/>
        <v>8070.4</v>
      </c>
      <c r="M14" s="1">
        <v>1</v>
      </c>
      <c r="N14" s="1">
        <v>1</v>
      </c>
    </row>
    <row r="15" spans="1:14" ht="18.75" x14ac:dyDescent="0.25">
      <c r="A15" s="22" t="s">
        <v>13</v>
      </c>
      <c r="B15" s="7">
        <v>4662.3999999999996</v>
      </c>
      <c r="C15" s="7">
        <v>1798.4</v>
      </c>
      <c r="D15" s="7">
        <f t="shared" si="0"/>
        <v>38.572409059711745</v>
      </c>
      <c r="E15" s="1">
        <v>4840.3</v>
      </c>
      <c r="F15" s="1">
        <v>1210</v>
      </c>
      <c r="G15" s="1">
        <v>7748.8</v>
      </c>
      <c r="H15" s="1">
        <v>1937.2</v>
      </c>
      <c r="I15" s="1">
        <v>2159.9</v>
      </c>
      <c r="J15" s="1">
        <v>0</v>
      </c>
      <c r="K15" s="1">
        <f t="shared" si="1"/>
        <v>19411.400000000001</v>
      </c>
      <c r="L15" s="1">
        <f t="shared" si="1"/>
        <v>4945.6000000000004</v>
      </c>
      <c r="M15" s="1">
        <v>1</v>
      </c>
      <c r="N15" s="1">
        <v>2</v>
      </c>
    </row>
    <row r="16" spans="1:14" ht="28.5" customHeight="1" x14ac:dyDescent="0.25">
      <c r="A16" s="22" t="s">
        <v>15</v>
      </c>
      <c r="B16" s="7">
        <v>1615.8</v>
      </c>
      <c r="C16" s="7">
        <v>263.5</v>
      </c>
      <c r="D16" s="7">
        <f t="shared" si="0"/>
        <v>16.307711350414657</v>
      </c>
      <c r="E16" s="1">
        <v>2097.1999999999998</v>
      </c>
      <c r="F16" s="1">
        <v>524.29999999999995</v>
      </c>
      <c r="G16" s="1">
        <v>3451.8</v>
      </c>
      <c r="H16" s="1">
        <v>863</v>
      </c>
      <c r="I16" s="1">
        <v>7327.8</v>
      </c>
      <c r="J16" s="1">
        <v>1832</v>
      </c>
      <c r="K16" s="1">
        <f t="shared" si="1"/>
        <v>14492.6</v>
      </c>
      <c r="L16" s="1">
        <f t="shared" si="1"/>
        <v>3482.8</v>
      </c>
      <c r="M16" s="1">
        <v>1</v>
      </c>
      <c r="N16" s="1">
        <v>2</v>
      </c>
    </row>
    <row r="17" spans="1:14" ht="18.75" x14ac:dyDescent="0.25">
      <c r="A17" s="22" t="s">
        <v>16</v>
      </c>
      <c r="B17" s="7">
        <v>727.3</v>
      </c>
      <c r="C17" s="7">
        <v>141.5</v>
      </c>
      <c r="D17" s="7">
        <f t="shared" si="0"/>
        <v>19.455520417984324</v>
      </c>
      <c r="E17" s="1">
        <v>1681.8</v>
      </c>
      <c r="F17" s="1">
        <v>420.4</v>
      </c>
      <c r="G17" s="1">
        <v>3572</v>
      </c>
      <c r="H17" s="1">
        <v>893</v>
      </c>
      <c r="I17" s="1">
        <v>6485.2</v>
      </c>
      <c r="J17" s="1">
        <v>1621.3</v>
      </c>
      <c r="K17" s="1">
        <f t="shared" si="1"/>
        <v>12466.3</v>
      </c>
      <c r="L17" s="1">
        <f t="shared" si="1"/>
        <v>3076.2</v>
      </c>
      <c r="M17" s="1">
        <v>1</v>
      </c>
      <c r="N17" s="1">
        <v>0.5</v>
      </c>
    </row>
    <row r="18" spans="1:14" ht="18.75" x14ac:dyDescent="0.25">
      <c r="A18" s="22" t="s">
        <v>14</v>
      </c>
      <c r="B18" s="7">
        <v>3624.3</v>
      </c>
      <c r="C18" s="7">
        <v>1685.1</v>
      </c>
      <c r="D18" s="7">
        <f t="shared" si="0"/>
        <v>46.49449548878404</v>
      </c>
      <c r="E18" s="1">
        <v>1154.7</v>
      </c>
      <c r="F18" s="1">
        <v>288.60000000000002</v>
      </c>
      <c r="G18" s="1">
        <v>1545.6</v>
      </c>
      <c r="H18" s="1">
        <v>386.4</v>
      </c>
      <c r="I18" s="1">
        <v>5162.6000000000004</v>
      </c>
      <c r="J18" s="1">
        <v>860.4</v>
      </c>
      <c r="K18" s="1">
        <f t="shared" si="1"/>
        <v>11487.2</v>
      </c>
      <c r="L18" s="1">
        <f t="shared" si="1"/>
        <v>3220.5</v>
      </c>
      <c r="M18" s="1">
        <v>1</v>
      </c>
      <c r="N18" s="1">
        <v>1</v>
      </c>
    </row>
    <row r="19" spans="1:14" ht="41.25" customHeight="1" x14ac:dyDescent="0.25">
      <c r="A19" s="22" t="s">
        <v>17</v>
      </c>
      <c r="B19" s="7">
        <v>1530</v>
      </c>
      <c r="C19" s="7">
        <v>316.5</v>
      </c>
      <c r="D19" s="7">
        <f t="shared" si="0"/>
        <v>20.686274509803919</v>
      </c>
      <c r="E19" s="1">
        <v>3099.1</v>
      </c>
      <c r="F19" s="1">
        <v>774.7</v>
      </c>
      <c r="G19" s="1">
        <v>5179.3</v>
      </c>
      <c r="H19" s="1">
        <v>1294.9000000000001</v>
      </c>
      <c r="I19" s="1">
        <v>5170</v>
      </c>
      <c r="J19" s="1">
        <v>1292.5</v>
      </c>
      <c r="K19" s="1">
        <f t="shared" si="1"/>
        <v>14978.400000000001</v>
      </c>
      <c r="L19" s="1">
        <f t="shared" si="1"/>
        <v>3678.6000000000004</v>
      </c>
      <c r="M19" s="1">
        <v>1</v>
      </c>
      <c r="N19" s="1">
        <v>1</v>
      </c>
    </row>
    <row r="20" spans="1:14" ht="27" customHeight="1" x14ac:dyDescent="0.25">
      <c r="A20" s="22" t="s">
        <v>18</v>
      </c>
      <c r="B20" s="7">
        <v>2562.6999999999998</v>
      </c>
      <c r="C20" s="7">
        <v>475.3</v>
      </c>
      <c r="D20" s="7">
        <f t="shared" si="0"/>
        <v>18.546845124282985</v>
      </c>
      <c r="E20" s="1">
        <v>3052.2</v>
      </c>
      <c r="F20" s="1">
        <v>763</v>
      </c>
      <c r="G20" s="1">
        <v>4517.3999999999996</v>
      </c>
      <c r="H20" s="1">
        <v>1129.4000000000001</v>
      </c>
      <c r="I20" s="1">
        <v>4689.8999999999996</v>
      </c>
      <c r="J20" s="1">
        <v>1172.5</v>
      </c>
      <c r="K20" s="1">
        <f>B20+E20+G20+I20</f>
        <v>14822.199999999999</v>
      </c>
      <c r="L20" s="1">
        <f t="shared" si="1"/>
        <v>3540.2</v>
      </c>
      <c r="M20" s="1">
        <v>1</v>
      </c>
      <c r="N20" s="1">
        <v>1</v>
      </c>
    </row>
    <row r="21" spans="1:14" ht="24" customHeight="1" x14ac:dyDescent="0.25">
      <c r="A21" s="22" t="s">
        <v>19</v>
      </c>
      <c r="B21" s="7">
        <v>6077.2</v>
      </c>
      <c r="C21" s="7">
        <v>2220.4</v>
      </c>
      <c r="D21" s="7">
        <f t="shared" si="0"/>
        <v>36.53656289080498</v>
      </c>
      <c r="E21" s="1">
        <v>3072.7</v>
      </c>
      <c r="F21" s="1">
        <v>768.1</v>
      </c>
      <c r="G21" s="1">
        <v>3703.6</v>
      </c>
      <c r="H21" s="1">
        <v>925.9</v>
      </c>
      <c r="I21" s="1">
        <v>7912.1</v>
      </c>
      <c r="J21" s="1">
        <v>1978.1</v>
      </c>
      <c r="K21" s="1">
        <f>B21+E21+G21+I21</f>
        <v>20765.599999999999</v>
      </c>
      <c r="L21" s="1">
        <f>C21+F21+H21+J21</f>
        <v>5892.5</v>
      </c>
      <c r="M21" s="1">
        <v>1</v>
      </c>
      <c r="N21" s="1">
        <v>2</v>
      </c>
    </row>
    <row r="22" spans="1:14" ht="40.5" customHeight="1" x14ac:dyDescent="0.25">
      <c r="A22" s="22" t="s">
        <v>20</v>
      </c>
      <c r="B22" s="7">
        <v>5875.2</v>
      </c>
      <c r="C22" s="7">
        <v>1360.3</v>
      </c>
      <c r="D22" s="7">
        <f t="shared" si="0"/>
        <v>23.153254357298476</v>
      </c>
      <c r="E22" s="1">
        <v>5809</v>
      </c>
      <c r="F22" s="1">
        <v>1452.2</v>
      </c>
      <c r="G22" s="1">
        <v>8174.4</v>
      </c>
      <c r="H22" s="1">
        <v>2043.6</v>
      </c>
      <c r="I22" s="1">
        <v>5205.8</v>
      </c>
      <c r="J22" s="1">
        <v>0</v>
      </c>
      <c r="K22" s="1">
        <f t="shared" ref="K22:L32" si="2">B22+E22+G22+I22</f>
        <v>25064.399999999998</v>
      </c>
      <c r="L22" s="1">
        <f t="shared" si="2"/>
        <v>4856.1000000000004</v>
      </c>
      <c r="M22" s="1">
        <v>1</v>
      </c>
      <c r="N22" s="7">
        <v>2</v>
      </c>
    </row>
    <row r="23" spans="1:14" ht="48" customHeight="1" x14ac:dyDescent="0.25">
      <c r="A23" s="22" t="s">
        <v>28</v>
      </c>
      <c r="B23" s="7">
        <v>5151.5</v>
      </c>
      <c r="C23" s="7">
        <v>1827.8</v>
      </c>
      <c r="D23" s="7">
        <f t="shared" si="0"/>
        <v>35.480927885082011</v>
      </c>
      <c r="E23" s="1">
        <v>1980.4</v>
      </c>
      <c r="F23" s="1">
        <v>495.1</v>
      </c>
      <c r="G23" s="1">
        <v>2458.6</v>
      </c>
      <c r="H23" s="1">
        <v>614.70000000000005</v>
      </c>
      <c r="I23" s="1">
        <v>9025.7999999999993</v>
      </c>
      <c r="J23" s="1">
        <v>1900</v>
      </c>
      <c r="K23" s="1">
        <f t="shared" si="2"/>
        <v>18616.3</v>
      </c>
      <c r="L23" s="1">
        <f t="shared" si="2"/>
        <v>4837.6000000000004</v>
      </c>
      <c r="M23" s="1">
        <v>1</v>
      </c>
      <c r="N23" s="1">
        <v>1</v>
      </c>
    </row>
    <row r="24" spans="1:14" ht="42" customHeight="1" x14ac:dyDescent="0.25">
      <c r="A24" s="22" t="s">
        <v>21</v>
      </c>
      <c r="B24" s="7">
        <v>3167.4</v>
      </c>
      <c r="C24" s="7">
        <v>651.29999999999995</v>
      </c>
      <c r="D24" s="7">
        <f t="shared" si="0"/>
        <v>20.562606554271639</v>
      </c>
      <c r="E24" s="1">
        <v>2197.1999999999998</v>
      </c>
      <c r="F24" s="1">
        <v>549.29999999999995</v>
      </c>
      <c r="G24" s="1">
        <v>3336.3</v>
      </c>
      <c r="H24" s="1">
        <v>834.1</v>
      </c>
      <c r="I24" s="1">
        <v>7480.5</v>
      </c>
      <c r="J24" s="1">
        <v>1870.2</v>
      </c>
      <c r="K24" s="1">
        <f t="shared" si="2"/>
        <v>16181.400000000001</v>
      </c>
      <c r="L24" s="1">
        <f t="shared" si="2"/>
        <v>3904.8999999999996</v>
      </c>
      <c r="M24" s="1">
        <v>1</v>
      </c>
      <c r="N24" s="1">
        <v>1</v>
      </c>
    </row>
    <row r="25" spans="1:14" ht="38.25" customHeight="1" x14ac:dyDescent="0.25">
      <c r="A25" s="22" t="s">
        <v>22</v>
      </c>
      <c r="B25" s="7">
        <v>2925.9</v>
      </c>
      <c r="C25" s="7">
        <v>646.5</v>
      </c>
      <c r="D25" s="7">
        <f t="shared" si="0"/>
        <v>22.09576540551625</v>
      </c>
      <c r="E25" s="1">
        <v>2711.1</v>
      </c>
      <c r="F25" s="1">
        <v>677.7</v>
      </c>
      <c r="G25" s="1">
        <v>4314.7</v>
      </c>
      <c r="H25" s="1">
        <v>1078.7</v>
      </c>
      <c r="I25" s="1">
        <v>6207.1</v>
      </c>
      <c r="J25" s="1">
        <v>1551.8</v>
      </c>
      <c r="K25" s="1">
        <f t="shared" si="2"/>
        <v>16158.800000000001</v>
      </c>
      <c r="L25" s="1">
        <f t="shared" si="2"/>
        <v>3954.7</v>
      </c>
      <c r="M25" s="1">
        <v>1</v>
      </c>
      <c r="N25" s="1">
        <v>1</v>
      </c>
    </row>
    <row r="26" spans="1:14" ht="46.5" customHeight="1" x14ac:dyDescent="0.25">
      <c r="A26" s="22" t="s">
        <v>23</v>
      </c>
      <c r="B26" s="7">
        <v>20207</v>
      </c>
      <c r="C26" s="7">
        <v>4457.6000000000004</v>
      </c>
      <c r="D26" s="7">
        <f t="shared" si="0"/>
        <v>22.059682288315933</v>
      </c>
      <c r="E26" s="1">
        <v>2437.9</v>
      </c>
      <c r="F26" s="1">
        <v>609.4</v>
      </c>
      <c r="G26" s="1">
        <v>0</v>
      </c>
      <c r="H26" s="1">
        <v>0</v>
      </c>
      <c r="I26" s="1">
        <v>0</v>
      </c>
      <c r="J26" s="1">
        <v>0</v>
      </c>
      <c r="K26" s="1">
        <f t="shared" si="2"/>
        <v>22644.9</v>
      </c>
      <c r="L26" s="1">
        <f t="shared" si="2"/>
        <v>5067</v>
      </c>
      <c r="M26" s="1">
        <v>1</v>
      </c>
      <c r="N26" s="1">
        <v>1</v>
      </c>
    </row>
    <row r="27" spans="1:14" ht="38.25" customHeight="1" x14ac:dyDescent="0.25">
      <c r="A27" s="22" t="s">
        <v>24</v>
      </c>
      <c r="B27" s="7">
        <v>1693</v>
      </c>
      <c r="C27" s="7">
        <v>379.6</v>
      </c>
      <c r="D27" s="7">
        <f t="shared" si="0"/>
        <v>22.421736562315417</v>
      </c>
      <c r="E27" s="1">
        <v>1825.2</v>
      </c>
      <c r="F27" s="1">
        <v>456.3</v>
      </c>
      <c r="G27" s="1">
        <v>2747.3</v>
      </c>
      <c r="H27" s="1">
        <v>686.9</v>
      </c>
      <c r="I27" s="1">
        <v>7602.6</v>
      </c>
      <c r="J27" s="1">
        <v>1900.7</v>
      </c>
      <c r="K27" s="1">
        <f t="shared" si="2"/>
        <v>13868.1</v>
      </c>
      <c r="L27" s="1">
        <f t="shared" si="2"/>
        <v>3423.5</v>
      </c>
      <c r="M27" s="1">
        <v>1</v>
      </c>
      <c r="N27" s="1">
        <v>1</v>
      </c>
    </row>
    <row r="28" spans="1:14" ht="37.5" customHeight="1" x14ac:dyDescent="0.25">
      <c r="A28" s="22" t="s">
        <v>25</v>
      </c>
      <c r="B28" s="7">
        <v>1483.9</v>
      </c>
      <c r="C28" s="7">
        <v>321.3</v>
      </c>
      <c r="D28" s="7">
        <f t="shared" si="0"/>
        <v>21.652402452995485</v>
      </c>
      <c r="E28" s="1">
        <v>1212.7</v>
      </c>
      <c r="F28" s="1">
        <v>303.10000000000002</v>
      </c>
      <c r="G28" s="1">
        <v>2330.1</v>
      </c>
      <c r="H28" s="1">
        <v>582.6</v>
      </c>
      <c r="I28" s="1">
        <v>7499</v>
      </c>
      <c r="J28" s="1">
        <v>1874.8</v>
      </c>
      <c r="K28" s="1">
        <f t="shared" si="2"/>
        <v>12525.7</v>
      </c>
      <c r="L28" s="1">
        <f t="shared" si="2"/>
        <v>3081.8</v>
      </c>
      <c r="M28" s="1">
        <v>1</v>
      </c>
      <c r="N28" s="1">
        <v>1</v>
      </c>
    </row>
    <row r="29" spans="1:14" ht="39.75" customHeight="1" x14ac:dyDescent="0.25">
      <c r="A29" s="22" t="s">
        <v>26</v>
      </c>
      <c r="B29" s="7">
        <v>3418.2</v>
      </c>
      <c r="C29" s="7">
        <v>780.5</v>
      </c>
      <c r="D29" s="7">
        <f t="shared" si="0"/>
        <v>22.833655140132233</v>
      </c>
      <c r="E29" s="1">
        <v>2256.5</v>
      </c>
      <c r="F29" s="1">
        <v>564.1</v>
      </c>
      <c r="G29" s="1">
        <v>3214.4</v>
      </c>
      <c r="H29" s="1">
        <v>803.6</v>
      </c>
      <c r="I29" s="1">
        <v>5983.2</v>
      </c>
      <c r="J29" s="1">
        <v>997.2</v>
      </c>
      <c r="K29" s="1">
        <f t="shared" si="2"/>
        <v>14872.3</v>
      </c>
      <c r="L29" s="1">
        <f t="shared" si="2"/>
        <v>3145.3999999999996</v>
      </c>
      <c r="M29" s="1">
        <v>1</v>
      </c>
      <c r="N29" s="1">
        <v>1</v>
      </c>
    </row>
    <row r="30" spans="1:14" ht="22.5" customHeight="1" x14ac:dyDescent="0.25">
      <c r="A30" s="23" t="s">
        <v>27</v>
      </c>
      <c r="B30" s="7">
        <f t="shared" ref="B30:N30" si="3">SUM(B11:B29)</f>
        <v>162241.4</v>
      </c>
      <c r="C30" s="7">
        <f t="shared" si="3"/>
        <v>39012</v>
      </c>
      <c r="D30" s="7">
        <f t="shared" ref="D30:D32" si="4">C30/B30*100</f>
        <v>24.045650493647123</v>
      </c>
      <c r="E30" s="1">
        <f t="shared" si="3"/>
        <v>71941.099999999977</v>
      </c>
      <c r="F30" s="1">
        <f t="shared" si="3"/>
        <v>17984.399999999998</v>
      </c>
      <c r="G30" s="1">
        <f t="shared" si="3"/>
        <v>64281.9</v>
      </c>
      <c r="H30" s="1">
        <f t="shared" si="3"/>
        <v>16070.900000000001</v>
      </c>
      <c r="I30" s="1">
        <f t="shared" si="3"/>
        <v>133349.40000000002</v>
      </c>
      <c r="J30" s="1">
        <f t="shared" si="3"/>
        <v>30851.8</v>
      </c>
      <c r="K30" s="1">
        <f t="shared" si="2"/>
        <v>431813.8</v>
      </c>
      <c r="L30" s="1">
        <f t="shared" si="2"/>
        <v>103919.09999999999</v>
      </c>
      <c r="M30" s="1">
        <f t="shared" si="3"/>
        <v>20</v>
      </c>
      <c r="N30" s="1">
        <f t="shared" si="3"/>
        <v>23.5</v>
      </c>
    </row>
    <row r="31" spans="1:14" ht="40.5" customHeight="1" x14ac:dyDescent="0.25">
      <c r="A31" s="22" t="s">
        <v>46</v>
      </c>
      <c r="B31" s="7">
        <v>683925</v>
      </c>
      <c r="C31" s="7">
        <v>157735.70000000001</v>
      </c>
      <c r="D31" s="7">
        <f t="shared" si="0"/>
        <v>23.06330372482363</v>
      </c>
      <c r="E31" s="1">
        <v>30904.5</v>
      </c>
      <c r="F31" s="1">
        <v>7726.1</v>
      </c>
      <c r="G31" s="1">
        <v>0</v>
      </c>
      <c r="H31" s="1">
        <v>0</v>
      </c>
      <c r="I31" s="1">
        <v>0</v>
      </c>
      <c r="J31" s="1">
        <v>0</v>
      </c>
      <c r="K31" s="1">
        <f t="shared" si="2"/>
        <v>714829.5</v>
      </c>
      <c r="L31" s="1">
        <f t="shared" si="2"/>
        <v>165461.80000000002</v>
      </c>
      <c r="M31" s="1">
        <v>2</v>
      </c>
      <c r="N31" s="1">
        <v>33</v>
      </c>
    </row>
    <row r="32" spans="1:14" ht="24.75" customHeight="1" x14ac:dyDescent="0.25">
      <c r="A32" s="24" t="s">
        <v>47</v>
      </c>
      <c r="B32" s="7">
        <f t="shared" ref="B32:N32" si="5">B30+B31</f>
        <v>846166.4</v>
      </c>
      <c r="C32" s="7">
        <f t="shared" si="5"/>
        <v>196747.7</v>
      </c>
      <c r="D32" s="7">
        <f t="shared" si="4"/>
        <v>23.25165593906825</v>
      </c>
      <c r="E32" s="1">
        <f t="shared" si="5"/>
        <v>102845.59999999998</v>
      </c>
      <c r="F32" s="1">
        <f t="shared" si="5"/>
        <v>25710.5</v>
      </c>
      <c r="G32" s="1">
        <f t="shared" si="5"/>
        <v>64281.9</v>
      </c>
      <c r="H32" s="1">
        <f t="shared" si="5"/>
        <v>16070.900000000001</v>
      </c>
      <c r="I32" s="1">
        <f t="shared" si="5"/>
        <v>133349.40000000002</v>
      </c>
      <c r="J32" s="1">
        <f t="shared" si="5"/>
        <v>30851.8</v>
      </c>
      <c r="K32" s="1">
        <f t="shared" si="2"/>
        <v>1146643.3</v>
      </c>
      <c r="L32" s="1">
        <f t="shared" si="2"/>
        <v>269380.90000000002</v>
      </c>
      <c r="M32" s="1">
        <f t="shared" si="5"/>
        <v>22</v>
      </c>
      <c r="N32" s="1">
        <f t="shared" si="5"/>
        <v>56.5</v>
      </c>
    </row>
    <row r="33" spans="5:5" ht="15.75" x14ac:dyDescent="0.25">
      <c r="E33" s="20"/>
    </row>
  </sheetData>
  <mergeCells count="35">
    <mergeCell ref="M8:M10"/>
    <mergeCell ref="N8:N10"/>
    <mergeCell ref="G8:G10"/>
    <mergeCell ref="H8:H10"/>
    <mergeCell ref="I8:I10"/>
    <mergeCell ref="J8:J10"/>
    <mergeCell ref="K8:K10"/>
    <mergeCell ref="L8:L10"/>
    <mergeCell ref="A8:A10"/>
    <mergeCell ref="D5:D7"/>
    <mergeCell ref="E5:E7"/>
    <mergeCell ref="F5:F7"/>
    <mergeCell ref="G5:G7"/>
    <mergeCell ref="B5:B7"/>
    <mergeCell ref="C5:C7"/>
    <mergeCell ref="B8:B9"/>
    <mergeCell ref="C8:C9"/>
    <mergeCell ref="D8:D9"/>
    <mergeCell ref="E8:E10"/>
    <mergeCell ref="F8:F10"/>
    <mergeCell ref="A1:N2"/>
    <mergeCell ref="A3:A7"/>
    <mergeCell ref="B4:D4"/>
    <mergeCell ref="E4:F4"/>
    <mergeCell ref="G4:H4"/>
    <mergeCell ref="I4:J4"/>
    <mergeCell ref="K4:L4"/>
    <mergeCell ref="M4:M7"/>
    <mergeCell ref="I5:I7"/>
    <mergeCell ref="N4:N7"/>
    <mergeCell ref="J5:J7"/>
    <mergeCell ref="K5:K7"/>
    <mergeCell ref="L5:L7"/>
    <mergeCell ref="H5:H7"/>
    <mergeCell ref="B3:N3"/>
  </mergeCells>
  <pageMargins left="0.51181102362204722" right="0.19685039370078741" top="0.35433070866141736" bottom="0.35433070866141736" header="0.31496062992125984" footer="0.31496062992125984"/>
  <pageSetup paperSize="9" scale="5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01.04.2021</vt:lpstr>
      <vt:lpstr>Приложение к отчету 1 кв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2021-04-16T09:23:53Z</dcterms:modified>
</cp:coreProperties>
</file>