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400"/>
  </bookViews>
  <sheets>
    <sheet name="на 01.04.2023 " sheetId="45" r:id="rId1"/>
    <sheet name="Приложение на 01.04.2023" sheetId="46" r:id="rId2"/>
  </sheets>
  <calcPr calcId="162913" fullPrecision="0"/>
</workbook>
</file>

<file path=xl/calcChain.xml><?xml version="1.0" encoding="utf-8"?>
<calcChain xmlns="http://schemas.openxmlformats.org/spreadsheetml/2006/main">
  <c r="H15" i="45" l="1"/>
  <c r="I15" i="45" s="1"/>
  <c r="S15" i="45" s="1"/>
  <c r="F30" i="46"/>
  <c r="L11" i="46"/>
  <c r="K29" i="46"/>
  <c r="K28" i="46"/>
  <c r="K27" i="46"/>
  <c r="K26" i="46"/>
  <c r="K25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D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N30" i="46"/>
  <c r="M30" i="46"/>
  <c r="J30" i="46"/>
  <c r="I30" i="46"/>
  <c r="H30" i="46"/>
  <c r="G30" i="46"/>
  <c r="E30" i="46"/>
  <c r="C30" i="46"/>
  <c r="B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L14" i="46"/>
  <c r="L13" i="46"/>
  <c r="L12" i="46"/>
  <c r="V31" i="45"/>
  <c r="U31" i="45"/>
  <c r="Q31" i="45"/>
  <c r="P31" i="45"/>
  <c r="N31" i="45"/>
  <c r="M31" i="45"/>
  <c r="L31" i="45"/>
  <c r="K31" i="45"/>
  <c r="C31" i="45"/>
  <c r="B31" i="45"/>
  <c r="J30" i="45"/>
  <c r="H30" i="45"/>
  <c r="I30" i="45" s="1"/>
  <c r="S30" i="45" s="1"/>
  <c r="F30" i="45"/>
  <c r="G30" i="45" s="1"/>
  <c r="D30" i="45"/>
  <c r="J29" i="45"/>
  <c r="H29" i="45"/>
  <c r="I29" i="45" s="1"/>
  <c r="S29" i="45" s="1"/>
  <c r="F29" i="45"/>
  <c r="G29" i="45" s="1"/>
  <c r="D29" i="45"/>
  <c r="J28" i="45"/>
  <c r="H28" i="45"/>
  <c r="I28" i="45" s="1"/>
  <c r="S28" i="45" s="1"/>
  <c r="F28" i="45"/>
  <c r="G28" i="45" s="1"/>
  <c r="D28" i="45"/>
  <c r="J27" i="45"/>
  <c r="H27" i="45"/>
  <c r="I27" i="45" s="1"/>
  <c r="S27" i="45" s="1"/>
  <c r="F27" i="45"/>
  <c r="G27" i="45" s="1"/>
  <c r="D27" i="45"/>
  <c r="J26" i="45"/>
  <c r="H26" i="45"/>
  <c r="I26" i="45" s="1"/>
  <c r="S26" i="45" s="1"/>
  <c r="F26" i="45"/>
  <c r="G26" i="45" s="1"/>
  <c r="D26" i="45"/>
  <c r="J25" i="45"/>
  <c r="H25" i="45"/>
  <c r="I25" i="45" s="1"/>
  <c r="S25" i="45" s="1"/>
  <c r="F25" i="45"/>
  <c r="G25" i="45" s="1"/>
  <c r="D25" i="45"/>
  <c r="J24" i="45"/>
  <c r="H24" i="45"/>
  <c r="I24" i="45" s="1"/>
  <c r="S24" i="45" s="1"/>
  <c r="F24" i="45"/>
  <c r="G24" i="45" s="1"/>
  <c r="D24" i="45"/>
  <c r="J23" i="45"/>
  <c r="H23" i="45"/>
  <c r="I23" i="45" s="1"/>
  <c r="S23" i="45" s="1"/>
  <c r="F23" i="45"/>
  <c r="G23" i="45" s="1"/>
  <c r="D23" i="45"/>
  <c r="J22" i="45"/>
  <c r="H22" i="45"/>
  <c r="I22" i="45" s="1"/>
  <c r="S22" i="45" s="1"/>
  <c r="F22" i="45"/>
  <c r="G22" i="45" s="1"/>
  <c r="D22" i="45"/>
  <c r="J21" i="45"/>
  <c r="H21" i="45"/>
  <c r="I21" i="45" s="1"/>
  <c r="S21" i="45" s="1"/>
  <c r="F21" i="45"/>
  <c r="G21" i="45" s="1"/>
  <c r="D21" i="45"/>
  <c r="J20" i="45"/>
  <c r="H20" i="45"/>
  <c r="I20" i="45" s="1"/>
  <c r="S20" i="45" s="1"/>
  <c r="F20" i="45"/>
  <c r="G20" i="45" s="1"/>
  <c r="D20" i="45"/>
  <c r="J19" i="45"/>
  <c r="H19" i="45"/>
  <c r="I19" i="45" s="1"/>
  <c r="S19" i="45" s="1"/>
  <c r="F19" i="45"/>
  <c r="G19" i="45" s="1"/>
  <c r="D19" i="45"/>
  <c r="J18" i="45"/>
  <c r="H18" i="45"/>
  <c r="I18" i="45" s="1"/>
  <c r="S18" i="45" s="1"/>
  <c r="F18" i="45"/>
  <c r="G18" i="45" s="1"/>
  <c r="D18" i="45"/>
  <c r="J17" i="45"/>
  <c r="H17" i="45"/>
  <c r="I17" i="45" s="1"/>
  <c r="S17" i="45" s="1"/>
  <c r="F17" i="45"/>
  <c r="G17" i="45" s="1"/>
  <c r="D17" i="45"/>
  <c r="J16" i="45"/>
  <c r="H16" i="45"/>
  <c r="I16" i="45" s="1"/>
  <c r="S16" i="45" s="1"/>
  <c r="F16" i="45"/>
  <c r="G16" i="45" s="1"/>
  <c r="D16" i="45"/>
  <c r="J15" i="45"/>
  <c r="F15" i="45"/>
  <c r="G15" i="45" s="1"/>
  <c r="D15" i="45"/>
  <c r="J14" i="45"/>
  <c r="H14" i="45"/>
  <c r="I14" i="45" s="1"/>
  <c r="S14" i="45" s="1"/>
  <c r="F14" i="45"/>
  <c r="G14" i="45" s="1"/>
  <c r="D14" i="45"/>
  <c r="J13" i="45"/>
  <c r="H13" i="45"/>
  <c r="I13" i="45" s="1"/>
  <c r="S13" i="45" s="1"/>
  <c r="F13" i="45"/>
  <c r="G13" i="45" s="1"/>
  <c r="D13" i="45"/>
  <c r="J12" i="45"/>
  <c r="H12" i="45"/>
  <c r="I12" i="45" s="1"/>
  <c r="S12" i="45" s="1"/>
  <c r="F12" i="45"/>
  <c r="G12" i="45" s="1"/>
  <c r="D12" i="45"/>
  <c r="J31" i="45" l="1"/>
  <c r="D30" i="46"/>
  <c r="S31" i="45"/>
  <c r="F31" i="45"/>
  <c r="G31" i="45" s="1"/>
  <c r="D31" i="45"/>
  <c r="R12" i="45"/>
  <c r="R13" i="45"/>
  <c r="R14" i="45"/>
  <c r="R15" i="45"/>
  <c r="R16" i="45"/>
  <c r="R17" i="45"/>
  <c r="R18" i="45"/>
  <c r="R19" i="45"/>
  <c r="R20" i="45"/>
  <c r="R21" i="45"/>
  <c r="R22" i="45"/>
  <c r="R23" i="45"/>
  <c r="R24" i="45"/>
  <c r="R25" i="45"/>
  <c r="R26" i="45"/>
  <c r="R27" i="45"/>
  <c r="R28" i="45"/>
  <c r="R29" i="45"/>
  <c r="R30" i="45"/>
  <c r="L30" i="46"/>
  <c r="K30" i="46"/>
  <c r="H31" i="45"/>
  <c r="R31" i="45" l="1"/>
  <c r="I31" i="45"/>
</calcChain>
</file>

<file path=xl/sharedStrings.xml><?xml version="1.0" encoding="utf-8"?>
<sst xmlns="http://schemas.openxmlformats.org/spreadsheetml/2006/main" count="106" uniqueCount="82">
  <si>
    <t>Расходы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</t>
  </si>
  <si>
    <t>Причины отклонения, в случае превышения установленного норматива</t>
  </si>
  <si>
    <t>Штатная численность</t>
  </si>
  <si>
    <t>Плановые назначения с учетом изменений, тыс. руб.</t>
  </si>
  <si>
    <t xml:space="preserve">Кассовое исполнение на отчетную дату,            тыс. руб. </t>
  </si>
  <si>
    <t>выборных должностных лиц</t>
  </si>
  <si>
    <t>муниципальных служащих</t>
  </si>
  <si>
    <t>в том числе ФОТ</t>
  </si>
  <si>
    <t xml:space="preserve">выборных должностных лиц </t>
  </si>
  <si>
    <t xml:space="preserve"> муниципальных служащих</t>
  </si>
  <si>
    <t>Городское поселение «Рабочий поселок Искателей»</t>
  </si>
  <si>
    <t>Поселок Амдерма</t>
  </si>
  <si>
    <t>Великовисочный сельсовет</t>
  </si>
  <si>
    <t>Канинский сельсовет</t>
  </si>
  <si>
    <t>Коткинский сельсовет</t>
  </si>
  <si>
    <t>Карский сельсовет</t>
  </si>
  <si>
    <t>Колгуевский сельсовет</t>
  </si>
  <si>
    <t>Малоземельский сельсовет</t>
  </si>
  <si>
    <t>Омский сельсовет</t>
  </si>
  <si>
    <t>Пёшский сельсовет</t>
  </si>
  <si>
    <t>Приморско-Куйский сельсовет</t>
  </si>
  <si>
    <t>Тельвисочный сельсовет</t>
  </si>
  <si>
    <t>Тиманский сельсовет</t>
  </si>
  <si>
    <t>Хорей-Верский сельсовет</t>
  </si>
  <si>
    <t>Хоседа-Хардский сельсовет</t>
  </si>
  <si>
    <t>Шоинский сельсовет</t>
  </si>
  <si>
    <t>Юшарский сельсовет</t>
  </si>
  <si>
    <t>ВСЕГО ПОСЕЛЕНИЯ</t>
  </si>
  <si>
    <t>Пустозерский сельсовет</t>
  </si>
  <si>
    <t>Норматив от плановых назначений,              тыс. руб.                                 (гр. 2 х гр. 4)</t>
  </si>
  <si>
    <t xml:space="preserve">Отклонение,   тыс. руб.   </t>
  </si>
  <si>
    <t>Фактически получено на отчетную дату,     тыс. руб.</t>
  </si>
  <si>
    <t>Отчет</t>
  </si>
  <si>
    <t>Всего                                  (гр. 10 + гр. 12)</t>
  </si>
  <si>
    <t>по плановым показателям                                        (гр. 9 - гр. 6)</t>
  </si>
  <si>
    <t>Х</t>
  </si>
  <si>
    <t xml:space="preserve"> &lt;*&gt; - данные заполняются за отчетный финансовый год</t>
  </si>
  <si>
    <t>ПРИМЕЧАНИЕ:</t>
  </si>
  <si>
    <t>% исполнения</t>
  </si>
  <si>
    <t>3А</t>
  </si>
  <si>
    <t>Норматив от фактически полученных налоговых, неналоговых доходов, дотаций на выравнивание бюджетной обеспеченности и иных межбюджетных трансфертов&lt;*&gt;,                                      тыс. руб.                                 (гр. 3 х гр. 4)</t>
  </si>
  <si>
    <t>Андегский сельсовет</t>
  </si>
  <si>
    <t>Налоговые и неналоговые доходы</t>
  </si>
  <si>
    <t>Дотация на выравнивание бюджетной обеспеченности из окружного бюджета</t>
  </si>
  <si>
    <t>Дотация на выравнивание бюджетной обеспеченности из районного бюджета</t>
  </si>
  <si>
    <t>Иные межбюджетные трансферты на поддержку мер по обеспечению сбалансированности бюджета из районного бюджета</t>
  </si>
  <si>
    <t>Итого</t>
  </si>
  <si>
    <t>Плановые назначения с учетом изменений</t>
  </si>
  <si>
    <t>Фактически получено на отчетную дату</t>
  </si>
  <si>
    <t>Наименование МО</t>
  </si>
  <si>
    <t>Доходы, используемые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самоуправления, тыс. руб.</t>
  </si>
  <si>
    <t xml:space="preserve">% исполнения </t>
  </si>
  <si>
    <t>11А</t>
  </si>
  <si>
    <t>12А</t>
  </si>
  <si>
    <r>
      <t xml:space="preserve"> по кассовому исполнению                (гр. 13 - гр. 8),    </t>
    </r>
    <r>
      <rPr>
        <b/>
        <sz val="16"/>
        <color theme="1"/>
        <rFont val="Times New Roman"/>
        <family val="1"/>
        <charset val="204"/>
      </rPr>
      <t>&lt;*&gt;</t>
    </r>
  </si>
  <si>
    <t>в том числе</t>
  </si>
  <si>
    <t>Штатная численность выборных должностных лиц</t>
  </si>
  <si>
    <t>Штатная численность муниципальных служащих</t>
  </si>
  <si>
    <t xml:space="preserve"> выплачиваемых лицам, замещающим выборные должности местного самоуправления, при прекращении ими полномочий</t>
  </si>
  <si>
    <t xml:space="preserve">при поощрении муниципальных управленческих команд за достижение показателей деятельности </t>
  </si>
  <si>
    <t>выплачиваемых муниципальным служащим, увольняемым по истечении срока трудового договора, заключенного на период исполнения полномочий выборного должностного лица</t>
  </si>
  <si>
    <t>при поощрении муниципальных управленческих команд за достижение показателей деятельности</t>
  </si>
  <si>
    <t>Налоговые, неналоговые доходы бюджета муниципального образования, дотации на выравнивание бюджетной обнспеченности и иные межбюджетные трансфертына поддержку мер по сбалансированности бюджета муниципального образования из районного бюджета, всего</t>
  </si>
  <si>
    <t>12Б</t>
  </si>
  <si>
    <t>Предельный норматив от плановых назначений  с учетом расходов на оплату труда, тыс. руб.                           (гр. 5+ гр. 11+ гр. 11А+ гр. 12А+гр. 12Б)</t>
  </si>
  <si>
    <t xml:space="preserve">Утверждено расходов на оплату труда в местном бюджете на 2022 год,  с учетом изменений на отчетную дату,  тыс. руб. </t>
  </si>
  <si>
    <t>2Г</t>
  </si>
  <si>
    <t xml:space="preserve">Предельный норматив от фактически полученных налоговых, неналоговых доходов, дотаций на выравнивание бюджетной обеспеченности, иных межбюджетных трансфертов, с учетом расходов на оплату труда &lt;*&gt;,  тыс. руб.                                  (гр. 7 + гр. 11+ гр.11А+ гр. 12А+гр.12Б) </t>
  </si>
  <si>
    <t>Установленный  норматив в % от налоговых, неналоговых доходов, дотаций на выравнивание бюджетной обеспеченности и иных межбюджетных трансфертов</t>
  </si>
  <si>
    <t xml:space="preserve">Информация,  используемая для расчета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в органах местного самоуправления муниципальных образований  Ненецкого автономного округа по состоянию на 01 апреля 2023 года                                                                                                                                                   </t>
  </si>
  <si>
    <t>Плановые назначения с учетом изменений на 01.04.2023</t>
  </si>
  <si>
    <t xml:space="preserve">Фактически получено на 01.04.2023 </t>
  </si>
  <si>
    <t>2Д= гр 2Г/гр 2*100</t>
  </si>
  <si>
    <t>9=2+3+5+7</t>
  </si>
  <si>
    <t>10=2Г+4+6+8</t>
  </si>
  <si>
    <t>Плановые назначения с учетом изменений- закон НАО от 22.12.2022 № 372-оз</t>
  </si>
  <si>
    <t xml:space="preserve">Плановые назначения с учетом изменений - решение Совета от 22.12.2022 № 219-р </t>
  </si>
  <si>
    <t>Плановые назначения с учетом изменений- решение Совета от 22.12.2022 № 219-р</t>
  </si>
  <si>
    <t>4 = (постановление Администрации НАО от 12.12.2022 № 349-п)</t>
  </si>
  <si>
    <t>о соблюдении органами местного самоуправления нормативов формирования расходов на оплату труда депутатов, выборных должностных лиц местного самоуправления, осуществляющих свои полномочия   на постояннной основе, муниципальных служащих   в органах  местного самоуправления муниципальных образований Ненецкого автономного округа по состоянию на 01 апреля 2023 года</t>
  </si>
  <si>
    <t>Превышение по кассе связано с елиновременной выплатой к отпуску главе поселения (март 2023)</t>
  </si>
  <si>
    <t>Отклонение по кассовому исполнению связано с низким  поступлением налогов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</si>
</sst>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164" fontId="4" fillId="0" borderId="3" xfId="0" applyNumberFormat="1" applyFont="1" applyBorder="1" applyAlignment="1">
      <alignment horizontal="center" vertical="center"/>
    </xf>
    <xf numFmtId="0" fontId="6" fillId="0" borderId="0" xfId="0" applyFont="1"/>
    <xf numFmtId="164" fontId="9" fillId="0" borderId="3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left" vertical="top" wrapText="1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left" vertical="top" wrapText="1"/>
    </xf>
    <xf numFmtId="164" fontId="7" fillId="0" borderId="5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64" fontId="23" fillId="0" borderId="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23" fillId="0" borderId="3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topLeftCell="J7" zoomScaleNormal="100" workbookViewId="0">
      <pane ySplit="4" topLeftCell="A17" activePane="bottomLeft" state="frozen"/>
      <selection activeCell="A7" sqref="A7"/>
      <selection pane="bottomLeft" activeCell="T21" sqref="T21"/>
    </sheetView>
  </sheetViews>
  <sheetFormatPr defaultRowHeight="15" x14ac:dyDescent="0.25"/>
  <cols>
    <col min="1" max="1" width="38.85546875" customWidth="1"/>
    <col min="2" max="2" width="27.42578125" customWidth="1"/>
    <col min="3" max="3" width="24.5703125" customWidth="1"/>
    <col min="4" max="4" width="17.42578125" customWidth="1"/>
    <col min="5" max="5" width="28.7109375" customWidth="1"/>
    <col min="6" max="6" width="17.42578125" customWidth="1"/>
    <col min="7" max="7" width="21.85546875" customWidth="1"/>
    <col min="8" max="8" width="30.5703125" customWidth="1"/>
    <col min="9" max="9" width="34.7109375" customWidth="1"/>
    <col min="10" max="10" width="22.28515625" customWidth="1"/>
    <col min="11" max="11" width="20.42578125" customWidth="1"/>
    <col min="12" max="12" width="22.5703125" customWidth="1"/>
    <col min="13" max="13" width="26.5703125" customWidth="1"/>
    <col min="14" max="14" width="17.28515625" customWidth="1"/>
    <col min="15" max="15" width="22.7109375" customWidth="1"/>
    <col min="16" max="16" width="21" customWidth="1"/>
    <col min="17" max="17" width="18.7109375" customWidth="1"/>
    <col min="18" max="18" width="17" customWidth="1"/>
    <col min="19" max="19" width="18.42578125" customWidth="1"/>
    <col min="20" max="20" width="35.7109375" customWidth="1"/>
    <col min="21" max="21" width="14.5703125" customWidth="1"/>
    <col min="22" max="22" width="17.7109375" customWidth="1"/>
    <col min="23" max="23" width="0.5703125" customWidth="1"/>
    <col min="29" max="29" width="12.7109375" customWidth="1"/>
  </cols>
  <sheetData>
    <row r="1" spans="1:26" ht="20.25" customHeight="1" x14ac:dyDescent="0.3">
      <c r="I1" s="44" t="s">
        <v>32</v>
      </c>
      <c r="J1" s="44"/>
      <c r="K1" s="44"/>
      <c r="L1" s="44"/>
      <c r="M1" s="29"/>
    </row>
    <row r="2" spans="1:26" ht="46.5" customHeight="1" x14ac:dyDescent="0.25">
      <c r="A2" s="45" t="s">
        <v>79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6" ht="150" customHeight="1" x14ac:dyDescent="0.3">
      <c r="A3" s="46"/>
      <c r="B3" s="47" t="s">
        <v>62</v>
      </c>
      <c r="C3" s="48"/>
      <c r="D3" s="49"/>
      <c r="E3" s="50" t="s">
        <v>0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46" t="s">
        <v>1</v>
      </c>
      <c r="U3" s="46" t="s">
        <v>2</v>
      </c>
      <c r="V3" s="46"/>
      <c r="W3" s="2"/>
      <c r="X3" s="2"/>
      <c r="Y3" s="2"/>
      <c r="Z3" s="2"/>
    </row>
    <row r="4" spans="1:26" ht="57.75" customHeight="1" x14ac:dyDescent="0.3">
      <c r="A4" s="46"/>
      <c r="B4" s="46" t="s">
        <v>3</v>
      </c>
      <c r="C4" s="46" t="s">
        <v>31</v>
      </c>
      <c r="D4" s="41" t="s">
        <v>38</v>
      </c>
      <c r="E4" s="46" t="s">
        <v>68</v>
      </c>
      <c r="F4" s="46" t="s">
        <v>29</v>
      </c>
      <c r="G4" s="46" t="s">
        <v>64</v>
      </c>
      <c r="H4" s="46" t="s">
        <v>40</v>
      </c>
      <c r="I4" s="46" t="s">
        <v>67</v>
      </c>
      <c r="J4" s="32" t="s">
        <v>65</v>
      </c>
      <c r="K4" s="33"/>
      <c r="L4" s="33"/>
      <c r="M4" s="33"/>
      <c r="N4" s="33"/>
      <c r="O4" s="33"/>
      <c r="P4" s="34"/>
      <c r="Q4" s="46" t="s">
        <v>4</v>
      </c>
      <c r="R4" s="54" t="s">
        <v>30</v>
      </c>
      <c r="S4" s="55"/>
      <c r="T4" s="46"/>
      <c r="U4" s="46" t="s">
        <v>5</v>
      </c>
      <c r="V4" s="46" t="s">
        <v>6</v>
      </c>
      <c r="W4" s="2"/>
      <c r="X4" s="2"/>
      <c r="Y4" s="2"/>
      <c r="Z4" s="2"/>
    </row>
    <row r="5" spans="1:26" ht="15.75" hidden="1" customHeight="1" thickBot="1" x14ac:dyDescent="0.35">
      <c r="A5" s="46"/>
      <c r="B5" s="46"/>
      <c r="C5" s="51"/>
      <c r="D5" s="52"/>
      <c r="E5" s="51"/>
      <c r="F5" s="51"/>
      <c r="G5" s="51"/>
      <c r="H5" s="51"/>
      <c r="I5" s="51"/>
      <c r="J5" s="35"/>
      <c r="K5" s="36"/>
      <c r="L5" s="36"/>
      <c r="M5" s="36"/>
      <c r="N5" s="36"/>
      <c r="O5" s="36"/>
      <c r="P5" s="37"/>
      <c r="Q5" s="51"/>
      <c r="R5" s="55"/>
      <c r="S5" s="55"/>
      <c r="T5" s="46"/>
      <c r="U5" s="51"/>
      <c r="V5" s="51"/>
      <c r="W5" s="2"/>
      <c r="X5" s="2"/>
      <c r="Y5" s="2"/>
      <c r="Z5" s="2"/>
    </row>
    <row r="6" spans="1:26" ht="17.25" customHeight="1" x14ac:dyDescent="0.3">
      <c r="A6" s="46"/>
      <c r="B6" s="46"/>
      <c r="C6" s="51"/>
      <c r="D6" s="52"/>
      <c r="E6" s="51"/>
      <c r="F6" s="51"/>
      <c r="G6" s="51"/>
      <c r="H6" s="51"/>
      <c r="I6" s="51"/>
      <c r="J6" s="35"/>
      <c r="K6" s="36"/>
      <c r="L6" s="36"/>
      <c r="M6" s="36"/>
      <c r="N6" s="36"/>
      <c r="O6" s="36"/>
      <c r="P6" s="37"/>
      <c r="Q6" s="51"/>
      <c r="R6" s="55"/>
      <c r="S6" s="55"/>
      <c r="T6" s="46"/>
      <c r="U6" s="51"/>
      <c r="V6" s="51"/>
      <c r="W6" s="2"/>
      <c r="X6" s="2"/>
      <c r="Y6" s="2"/>
      <c r="Z6" s="2"/>
    </row>
    <row r="7" spans="1:26" ht="30" customHeight="1" x14ac:dyDescent="0.3">
      <c r="A7" s="46"/>
      <c r="B7" s="46"/>
      <c r="C7" s="51"/>
      <c r="D7" s="52"/>
      <c r="E7" s="51"/>
      <c r="F7" s="51"/>
      <c r="G7" s="51"/>
      <c r="H7" s="51"/>
      <c r="I7" s="51"/>
      <c r="J7" s="38"/>
      <c r="K7" s="39"/>
      <c r="L7" s="39"/>
      <c r="M7" s="39"/>
      <c r="N7" s="39"/>
      <c r="O7" s="39"/>
      <c r="P7" s="40"/>
      <c r="Q7" s="51"/>
      <c r="R7" s="55"/>
      <c r="S7" s="55"/>
      <c r="T7" s="46"/>
      <c r="U7" s="51"/>
      <c r="V7" s="51"/>
      <c r="W7" s="2"/>
      <c r="X7" s="2"/>
      <c r="Y7" s="2"/>
      <c r="Z7" s="2"/>
    </row>
    <row r="8" spans="1:26" ht="30.75" customHeight="1" x14ac:dyDescent="0.3">
      <c r="A8" s="46"/>
      <c r="B8" s="46"/>
      <c r="C8" s="51"/>
      <c r="D8" s="52"/>
      <c r="E8" s="51"/>
      <c r="F8" s="51"/>
      <c r="G8" s="51"/>
      <c r="H8" s="51"/>
      <c r="I8" s="51"/>
      <c r="J8" s="46" t="s">
        <v>33</v>
      </c>
      <c r="K8" s="56" t="s">
        <v>7</v>
      </c>
      <c r="L8" s="57"/>
      <c r="M8" s="57"/>
      <c r="N8" s="57"/>
      <c r="O8" s="57"/>
      <c r="P8" s="58"/>
      <c r="Q8" s="51"/>
      <c r="R8" s="54" t="s">
        <v>34</v>
      </c>
      <c r="S8" s="54" t="s">
        <v>54</v>
      </c>
      <c r="T8" s="46"/>
      <c r="U8" s="51"/>
      <c r="V8" s="51"/>
      <c r="W8" s="2"/>
      <c r="X8" s="2"/>
      <c r="Y8" s="2"/>
      <c r="Z8" s="2"/>
    </row>
    <row r="9" spans="1:26" ht="30.75" customHeight="1" x14ac:dyDescent="0.3">
      <c r="A9" s="46"/>
      <c r="B9" s="46"/>
      <c r="C9" s="51"/>
      <c r="D9" s="52"/>
      <c r="E9" s="51"/>
      <c r="F9" s="51"/>
      <c r="G9" s="51"/>
      <c r="H9" s="51"/>
      <c r="I9" s="51"/>
      <c r="J9" s="46"/>
      <c r="K9" s="41" t="s">
        <v>8</v>
      </c>
      <c r="L9" s="59" t="s">
        <v>55</v>
      </c>
      <c r="M9" s="60"/>
      <c r="N9" s="41" t="s">
        <v>9</v>
      </c>
      <c r="O9" s="43" t="s">
        <v>55</v>
      </c>
      <c r="P9" s="43"/>
      <c r="Q9" s="51"/>
      <c r="R9" s="54"/>
      <c r="S9" s="54"/>
      <c r="T9" s="46"/>
      <c r="U9" s="51"/>
      <c r="V9" s="51"/>
      <c r="W9" s="2"/>
      <c r="X9" s="2"/>
      <c r="Y9" s="2"/>
      <c r="Z9" s="2"/>
    </row>
    <row r="10" spans="1:26" ht="201.75" customHeight="1" x14ac:dyDescent="0.3">
      <c r="A10" s="46"/>
      <c r="B10" s="46"/>
      <c r="C10" s="51"/>
      <c r="D10" s="42"/>
      <c r="E10" s="51"/>
      <c r="F10" s="51"/>
      <c r="G10" s="51"/>
      <c r="H10" s="51"/>
      <c r="I10" s="51"/>
      <c r="J10" s="46"/>
      <c r="K10" s="42"/>
      <c r="L10" s="24" t="s">
        <v>58</v>
      </c>
      <c r="M10" s="24" t="s">
        <v>59</v>
      </c>
      <c r="N10" s="42"/>
      <c r="O10" s="27" t="s">
        <v>60</v>
      </c>
      <c r="P10" s="27" t="s">
        <v>61</v>
      </c>
      <c r="Q10" s="51"/>
      <c r="R10" s="54"/>
      <c r="S10" s="54"/>
      <c r="T10" s="46"/>
      <c r="U10" s="51"/>
      <c r="V10" s="51"/>
      <c r="W10" s="2"/>
      <c r="X10" s="2"/>
      <c r="Y10" s="2"/>
      <c r="Z10" s="2"/>
    </row>
    <row r="11" spans="1:26" ht="27" customHeight="1" thickBot="1" x14ac:dyDescent="0.3">
      <c r="A11" s="8">
        <v>1</v>
      </c>
      <c r="B11" s="10">
        <v>2</v>
      </c>
      <c r="C11" s="9">
        <v>3</v>
      </c>
      <c r="D11" s="9" t="s">
        <v>39</v>
      </c>
      <c r="E11" s="30" t="s">
        <v>78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15">
        <v>11</v>
      </c>
      <c r="M11" s="9" t="s">
        <v>52</v>
      </c>
      <c r="N11" s="9">
        <v>12</v>
      </c>
      <c r="O11" s="9" t="s">
        <v>53</v>
      </c>
      <c r="P11" s="9" t="s">
        <v>63</v>
      </c>
      <c r="Q11" s="9">
        <v>13</v>
      </c>
      <c r="R11" s="9">
        <v>14</v>
      </c>
      <c r="S11" s="9">
        <v>15</v>
      </c>
      <c r="T11" s="9">
        <v>16</v>
      </c>
      <c r="U11" s="9">
        <v>17</v>
      </c>
      <c r="V11" s="9">
        <v>18</v>
      </c>
    </row>
    <row r="12" spans="1:26" ht="105" customHeight="1" x14ac:dyDescent="0.25">
      <c r="A12" s="12" t="s">
        <v>10</v>
      </c>
      <c r="B12" s="1">
        <v>139723.29999999999</v>
      </c>
      <c r="C12" s="1">
        <v>31275.5</v>
      </c>
      <c r="D12" s="1">
        <f>C12/B12*100</f>
        <v>22.4</v>
      </c>
      <c r="E12" s="1">
        <v>8.6</v>
      </c>
      <c r="F12" s="1">
        <f t="shared" ref="F12:F15" si="0">B12*E12%</f>
        <v>12016.2</v>
      </c>
      <c r="G12" s="1">
        <f t="shared" ref="G12:G30" si="1">(F12+L12+M12+P12+O12)</f>
        <v>12016.2</v>
      </c>
      <c r="H12" s="1">
        <f t="shared" ref="H12:H30" si="2">C12*E12%</f>
        <v>2689.7</v>
      </c>
      <c r="I12" s="1">
        <f t="shared" ref="I12:I31" si="3">(H12+L12+M12+P12+O12)</f>
        <v>2689.7</v>
      </c>
      <c r="J12" s="1">
        <f t="shared" ref="J12:J30" si="4">K12+N12</f>
        <v>10788.9</v>
      </c>
      <c r="K12" s="1">
        <v>5105.2</v>
      </c>
      <c r="L12" s="1">
        <v>0</v>
      </c>
      <c r="M12" s="1">
        <v>0</v>
      </c>
      <c r="N12" s="1">
        <v>5683.7</v>
      </c>
      <c r="O12" s="1">
        <v>0</v>
      </c>
      <c r="P12" s="1">
        <v>0</v>
      </c>
      <c r="Q12" s="1">
        <v>2458.9</v>
      </c>
      <c r="R12" s="7">
        <f t="shared" ref="R12:R30" si="5">J12-G12</f>
        <v>-1227.3</v>
      </c>
      <c r="S12" s="7">
        <f t="shared" ref="S12:S30" si="6">Q12-I12</f>
        <v>-230.8</v>
      </c>
      <c r="T12" s="26"/>
      <c r="U12" s="1">
        <v>2</v>
      </c>
      <c r="V12" s="7">
        <v>3.5</v>
      </c>
    </row>
    <row r="13" spans="1:26" ht="50.25" customHeight="1" x14ac:dyDescent="0.25">
      <c r="A13" s="12" t="s">
        <v>41</v>
      </c>
      <c r="B13" s="1">
        <v>9646.1</v>
      </c>
      <c r="C13" s="1">
        <v>2883.5</v>
      </c>
      <c r="D13" s="1">
        <f t="shared" ref="D13:D31" si="7">C13/B13*100</f>
        <v>29.9</v>
      </c>
      <c r="E13" s="1">
        <v>33.299999999999997</v>
      </c>
      <c r="F13" s="1">
        <f t="shared" si="0"/>
        <v>3212.2</v>
      </c>
      <c r="G13" s="1">
        <f t="shared" si="1"/>
        <v>3212.2</v>
      </c>
      <c r="H13" s="1">
        <f t="shared" si="2"/>
        <v>960.2</v>
      </c>
      <c r="I13" s="1">
        <f t="shared" si="3"/>
        <v>960.2</v>
      </c>
      <c r="J13" s="1">
        <f t="shared" si="4"/>
        <v>3132.6</v>
      </c>
      <c r="K13" s="7">
        <v>2074.4</v>
      </c>
      <c r="L13" s="1">
        <v>0</v>
      </c>
      <c r="M13" s="1">
        <v>0</v>
      </c>
      <c r="N13" s="7">
        <v>1058.2</v>
      </c>
      <c r="O13" s="7">
        <v>0</v>
      </c>
      <c r="P13" s="7">
        <v>0</v>
      </c>
      <c r="Q13" s="1">
        <v>630</v>
      </c>
      <c r="R13" s="3">
        <f t="shared" si="5"/>
        <v>-79.599999999999994</v>
      </c>
      <c r="S13" s="3">
        <f t="shared" si="6"/>
        <v>-330.2</v>
      </c>
      <c r="T13" s="23"/>
      <c r="U13" s="1">
        <v>1</v>
      </c>
      <c r="V13" s="7">
        <v>1</v>
      </c>
    </row>
    <row r="14" spans="1:26" ht="45" customHeight="1" x14ac:dyDescent="0.25">
      <c r="A14" s="13" t="s">
        <v>11</v>
      </c>
      <c r="B14" s="1">
        <v>19754.7</v>
      </c>
      <c r="C14" s="1">
        <v>4873.1000000000004</v>
      </c>
      <c r="D14" s="1">
        <f t="shared" si="7"/>
        <v>24.7</v>
      </c>
      <c r="E14" s="1">
        <v>16.7</v>
      </c>
      <c r="F14" s="1">
        <f t="shared" si="0"/>
        <v>3299</v>
      </c>
      <c r="G14" s="1">
        <f t="shared" si="1"/>
        <v>3299</v>
      </c>
      <c r="H14" s="1">
        <f t="shared" si="2"/>
        <v>813.8</v>
      </c>
      <c r="I14" s="1">
        <f t="shared" si="3"/>
        <v>813.8</v>
      </c>
      <c r="J14" s="1">
        <f t="shared" si="4"/>
        <v>2813.4</v>
      </c>
      <c r="K14" s="7">
        <v>2491</v>
      </c>
      <c r="L14" s="1">
        <v>0</v>
      </c>
      <c r="M14" s="7">
        <v>0</v>
      </c>
      <c r="N14" s="1">
        <v>322.39999999999998</v>
      </c>
      <c r="O14" s="1">
        <v>0</v>
      </c>
      <c r="P14" s="1">
        <v>0</v>
      </c>
      <c r="Q14" s="1">
        <v>561.5</v>
      </c>
      <c r="R14" s="7">
        <f t="shared" si="5"/>
        <v>-485.6</v>
      </c>
      <c r="S14" s="7">
        <f t="shared" si="6"/>
        <v>-252.3</v>
      </c>
      <c r="T14" s="16"/>
      <c r="U14" s="1">
        <v>1</v>
      </c>
      <c r="V14" s="1">
        <v>0.3</v>
      </c>
    </row>
    <row r="15" spans="1:26" ht="60" customHeight="1" x14ac:dyDescent="0.25">
      <c r="A15" s="13" t="s">
        <v>12</v>
      </c>
      <c r="B15" s="1">
        <v>26153.8</v>
      </c>
      <c r="C15" s="1">
        <v>5903.9</v>
      </c>
      <c r="D15" s="1">
        <f t="shared" si="7"/>
        <v>22.6</v>
      </c>
      <c r="E15" s="1">
        <v>21.8</v>
      </c>
      <c r="F15" s="1">
        <f t="shared" si="0"/>
        <v>5701.5</v>
      </c>
      <c r="G15" s="1">
        <f t="shared" si="1"/>
        <v>5701.5</v>
      </c>
      <c r="H15" s="1">
        <f>C15*E15%</f>
        <v>1287.0999999999999</v>
      </c>
      <c r="I15" s="1">
        <f t="shared" si="3"/>
        <v>1287.0999999999999</v>
      </c>
      <c r="J15" s="1">
        <f t="shared" si="4"/>
        <v>3481.7</v>
      </c>
      <c r="K15" s="1">
        <v>2305</v>
      </c>
      <c r="L15" s="1">
        <v>0</v>
      </c>
      <c r="M15" s="7">
        <v>0</v>
      </c>
      <c r="N15" s="1">
        <v>1176.7</v>
      </c>
      <c r="O15" s="1">
        <v>0</v>
      </c>
      <c r="P15" s="1">
        <v>0</v>
      </c>
      <c r="Q15" s="1">
        <v>637.79999999999995</v>
      </c>
      <c r="R15" s="7">
        <f t="shared" si="5"/>
        <v>-2219.8000000000002</v>
      </c>
      <c r="S15" s="7">
        <f t="shared" si="6"/>
        <v>-649.29999999999995</v>
      </c>
      <c r="T15" s="16"/>
      <c r="U15" s="1">
        <v>1</v>
      </c>
      <c r="V15" s="1">
        <v>1</v>
      </c>
    </row>
    <row r="16" spans="1:26" ht="48.75" customHeight="1" x14ac:dyDescent="0.25">
      <c r="A16" s="13" t="s">
        <v>13</v>
      </c>
      <c r="B16" s="1">
        <v>22628.400000000001</v>
      </c>
      <c r="C16" s="1">
        <v>5542.2</v>
      </c>
      <c r="D16" s="1">
        <f t="shared" si="7"/>
        <v>24.5</v>
      </c>
      <c r="E16" s="1">
        <v>26.1</v>
      </c>
      <c r="F16" s="1">
        <f>B16*E16%</f>
        <v>5906</v>
      </c>
      <c r="G16" s="1">
        <f t="shared" si="1"/>
        <v>5906</v>
      </c>
      <c r="H16" s="1">
        <f t="shared" si="2"/>
        <v>1446.5</v>
      </c>
      <c r="I16" s="1">
        <f t="shared" si="3"/>
        <v>1446.5</v>
      </c>
      <c r="J16" s="1">
        <f t="shared" si="4"/>
        <v>4596.7</v>
      </c>
      <c r="K16" s="1">
        <v>2686.7</v>
      </c>
      <c r="L16" s="1">
        <v>0</v>
      </c>
      <c r="M16" s="7">
        <v>0</v>
      </c>
      <c r="N16" s="1">
        <v>1910</v>
      </c>
      <c r="O16" s="1">
        <v>0</v>
      </c>
      <c r="P16" s="1">
        <v>0</v>
      </c>
      <c r="Q16" s="1">
        <v>1121.3</v>
      </c>
      <c r="R16" s="7">
        <f t="shared" si="5"/>
        <v>-1309.3</v>
      </c>
      <c r="S16" s="7">
        <f t="shared" si="6"/>
        <v>-325.2</v>
      </c>
      <c r="T16" s="16"/>
      <c r="U16" s="1">
        <v>1</v>
      </c>
      <c r="V16" s="1">
        <v>2</v>
      </c>
    </row>
    <row r="17" spans="1:22" ht="54" customHeight="1" x14ac:dyDescent="0.25">
      <c r="A17" s="13" t="s">
        <v>14</v>
      </c>
      <c r="B17" s="1">
        <v>10874.4</v>
      </c>
      <c r="C17" s="1">
        <v>2501.9</v>
      </c>
      <c r="D17" s="1">
        <f t="shared" si="7"/>
        <v>23</v>
      </c>
      <c r="E17" s="1">
        <v>28.2</v>
      </c>
      <c r="F17" s="1">
        <f t="shared" ref="F17:F30" si="8">B17*E17%</f>
        <v>3066.6</v>
      </c>
      <c r="G17" s="1">
        <f t="shared" si="1"/>
        <v>3066.6</v>
      </c>
      <c r="H17" s="1">
        <f t="shared" si="2"/>
        <v>705.5</v>
      </c>
      <c r="I17" s="1">
        <f t="shared" si="3"/>
        <v>705.5</v>
      </c>
      <c r="J17" s="1">
        <f t="shared" si="4"/>
        <v>2906.6</v>
      </c>
      <c r="K17" s="1">
        <v>1902.4</v>
      </c>
      <c r="L17" s="1">
        <v>0</v>
      </c>
      <c r="M17" s="7">
        <v>0</v>
      </c>
      <c r="N17" s="1">
        <v>1004.2</v>
      </c>
      <c r="O17" s="1">
        <v>0</v>
      </c>
      <c r="P17" s="1">
        <v>0</v>
      </c>
      <c r="Q17" s="1">
        <v>779.5</v>
      </c>
      <c r="R17" s="3">
        <f t="shared" si="5"/>
        <v>-160</v>
      </c>
      <c r="S17" s="7">
        <f t="shared" si="6"/>
        <v>74</v>
      </c>
      <c r="T17" s="16" t="s">
        <v>80</v>
      </c>
      <c r="U17" s="1">
        <v>1</v>
      </c>
      <c r="V17" s="1">
        <v>1</v>
      </c>
    </row>
    <row r="18" spans="1:22" ht="57.75" customHeight="1" x14ac:dyDescent="0.25">
      <c r="A18" s="13" t="s">
        <v>15</v>
      </c>
      <c r="B18" s="1">
        <v>15337.5</v>
      </c>
      <c r="C18" s="1">
        <v>3710.3</v>
      </c>
      <c r="D18" s="1">
        <f t="shared" si="7"/>
        <v>24.2</v>
      </c>
      <c r="E18" s="1">
        <v>30.1</v>
      </c>
      <c r="F18" s="1">
        <f t="shared" si="8"/>
        <v>4616.6000000000004</v>
      </c>
      <c r="G18" s="1">
        <f t="shared" si="1"/>
        <v>4616.6000000000004</v>
      </c>
      <c r="H18" s="1">
        <f t="shared" si="2"/>
        <v>1116.8</v>
      </c>
      <c r="I18" s="1">
        <f t="shared" si="3"/>
        <v>1116.8</v>
      </c>
      <c r="J18" s="1">
        <f t="shared" si="4"/>
        <v>4598.8</v>
      </c>
      <c r="K18" s="1">
        <v>2441.1999999999998</v>
      </c>
      <c r="L18" s="1">
        <v>0</v>
      </c>
      <c r="M18" s="1">
        <v>0</v>
      </c>
      <c r="N18" s="1">
        <v>2157.6</v>
      </c>
      <c r="O18" s="1">
        <v>0</v>
      </c>
      <c r="P18" s="1">
        <v>0</v>
      </c>
      <c r="Q18" s="1">
        <v>873.8</v>
      </c>
      <c r="R18" s="7">
        <f t="shared" si="5"/>
        <v>-17.8</v>
      </c>
      <c r="S18" s="3">
        <f t="shared" si="6"/>
        <v>-243</v>
      </c>
      <c r="T18" s="18"/>
      <c r="U18" s="1">
        <v>1</v>
      </c>
      <c r="V18" s="1">
        <v>2</v>
      </c>
    </row>
    <row r="19" spans="1:22" ht="51.75" customHeight="1" x14ac:dyDescent="0.25">
      <c r="A19" s="13" t="s">
        <v>16</v>
      </c>
      <c r="B19" s="1">
        <v>14404.9</v>
      </c>
      <c r="C19" s="1">
        <v>3522.4</v>
      </c>
      <c r="D19" s="1">
        <f t="shared" si="7"/>
        <v>24.5</v>
      </c>
      <c r="E19" s="1">
        <v>24.9</v>
      </c>
      <c r="F19" s="1">
        <f t="shared" si="8"/>
        <v>3586.8</v>
      </c>
      <c r="G19" s="1">
        <f t="shared" si="1"/>
        <v>3586.8</v>
      </c>
      <c r="H19" s="1">
        <f t="shared" si="2"/>
        <v>877.1</v>
      </c>
      <c r="I19" s="1">
        <f t="shared" si="3"/>
        <v>877.1</v>
      </c>
      <c r="J19" s="1">
        <f t="shared" si="4"/>
        <v>3509.1</v>
      </c>
      <c r="K19" s="7">
        <v>2478.5</v>
      </c>
      <c r="L19" s="1">
        <v>0</v>
      </c>
      <c r="M19" s="1">
        <v>0</v>
      </c>
      <c r="N19" s="1">
        <v>1030.5999999999999</v>
      </c>
      <c r="O19" s="1">
        <v>0</v>
      </c>
      <c r="P19" s="1">
        <v>0</v>
      </c>
      <c r="Q19" s="1">
        <v>780.8</v>
      </c>
      <c r="R19" s="7">
        <f t="shared" si="5"/>
        <v>-77.7</v>
      </c>
      <c r="S19" s="7">
        <f t="shared" si="6"/>
        <v>-96.3</v>
      </c>
      <c r="T19" s="16"/>
      <c r="U19" s="1">
        <v>1</v>
      </c>
      <c r="V19" s="7">
        <v>1</v>
      </c>
    </row>
    <row r="20" spans="1:22" ht="62.25" customHeight="1" x14ac:dyDescent="0.25">
      <c r="A20" s="13" t="s">
        <v>17</v>
      </c>
      <c r="B20" s="1">
        <v>16480.599999999999</v>
      </c>
      <c r="C20" s="1">
        <v>4010.8</v>
      </c>
      <c r="D20" s="1">
        <f t="shared" si="7"/>
        <v>24.3</v>
      </c>
      <c r="E20" s="1">
        <v>26</v>
      </c>
      <c r="F20" s="1">
        <f t="shared" si="8"/>
        <v>4285</v>
      </c>
      <c r="G20" s="1">
        <f>(F20+L20+M20+P20+O20)</f>
        <v>4285</v>
      </c>
      <c r="H20" s="1">
        <f t="shared" si="2"/>
        <v>1042.8</v>
      </c>
      <c r="I20" s="1">
        <f t="shared" si="3"/>
        <v>1042.8</v>
      </c>
      <c r="J20" s="1">
        <f t="shared" si="4"/>
        <v>3547</v>
      </c>
      <c r="K20" s="1">
        <v>2621.3000000000002</v>
      </c>
      <c r="L20" s="1">
        <v>0</v>
      </c>
      <c r="M20" s="1">
        <v>0</v>
      </c>
      <c r="N20" s="1">
        <v>925.7</v>
      </c>
      <c r="O20" s="1">
        <v>0</v>
      </c>
      <c r="P20" s="1">
        <v>0</v>
      </c>
      <c r="Q20" s="1">
        <v>765.6</v>
      </c>
      <c r="R20" s="7">
        <f t="shared" si="5"/>
        <v>-738</v>
      </c>
      <c r="S20" s="7">
        <f t="shared" si="6"/>
        <v>-277.2</v>
      </c>
      <c r="T20" s="11"/>
      <c r="U20" s="1">
        <v>1</v>
      </c>
      <c r="V20" s="1">
        <v>1</v>
      </c>
    </row>
    <row r="21" spans="1:22" ht="57.75" customHeight="1" x14ac:dyDescent="0.25">
      <c r="A21" s="13" t="s">
        <v>18</v>
      </c>
      <c r="B21" s="1">
        <v>16362.1</v>
      </c>
      <c r="C21" s="1">
        <v>3734</v>
      </c>
      <c r="D21" s="1">
        <f t="shared" si="7"/>
        <v>22.8</v>
      </c>
      <c r="E21" s="1">
        <v>26.3</v>
      </c>
      <c r="F21" s="1">
        <f t="shared" si="8"/>
        <v>4303.2</v>
      </c>
      <c r="G21" s="1">
        <f t="shared" si="1"/>
        <v>4303.2</v>
      </c>
      <c r="H21" s="1">
        <f t="shared" si="2"/>
        <v>982</v>
      </c>
      <c r="I21" s="1">
        <f t="shared" si="3"/>
        <v>982</v>
      </c>
      <c r="J21" s="7">
        <f t="shared" si="4"/>
        <v>3545.5</v>
      </c>
      <c r="K21" s="7">
        <v>2238.3000000000002</v>
      </c>
      <c r="L21" s="1">
        <v>0</v>
      </c>
      <c r="M21" s="1">
        <v>0</v>
      </c>
      <c r="N21" s="1">
        <v>1307.2</v>
      </c>
      <c r="O21" s="1">
        <v>0</v>
      </c>
      <c r="P21" s="1">
        <v>0</v>
      </c>
      <c r="Q21" s="1">
        <v>1008.3</v>
      </c>
      <c r="R21" s="3">
        <f t="shared" si="5"/>
        <v>-757.7</v>
      </c>
      <c r="S21" s="7">
        <f t="shared" si="6"/>
        <v>26.3</v>
      </c>
      <c r="T21" s="31" t="s">
        <v>81</v>
      </c>
      <c r="U21" s="1">
        <v>1</v>
      </c>
      <c r="V21" s="1">
        <v>1</v>
      </c>
    </row>
    <row r="22" spans="1:22" ht="57.75" customHeight="1" x14ac:dyDescent="0.25">
      <c r="A22" s="13" t="s">
        <v>19</v>
      </c>
      <c r="B22" s="1">
        <v>23055.7</v>
      </c>
      <c r="C22" s="7">
        <v>5718.5</v>
      </c>
      <c r="D22" s="1">
        <f t="shared" si="7"/>
        <v>24.8</v>
      </c>
      <c r="E22" s="1">
        <v>25.2</v>
      </c>
      <c r="F22" s="1">
        <f t="shared" si="8"/>
        <v>5810</v>
      </c>
      <c r="G22" s="7">
        <f t="shared" si="1"/>
        <v>5810</v>
      </c>
      <c r="H22" s="7">
        <f t="shared" si="2"/>
        <v>1441.1</v>
      </c>
      <c r="I22" s="7">
        <f t="shared" si="3"/>
        <v>1441.1</v>
      </c>
      <c r="J22" s="7">
        <f t="shared" si="4"/>
        <v>5213.1000000000004</v>
      </c>
      <c r="K22" s="1">
        <v>2760.5</v>
      </c>
      <c r="L22" s="1">
        <v>0</v>
      </c>
      <c r="M22" s="1">
        <v>0</v>
      </c>
      <c r="N22" s="1">
        <v>2452.6</v>
      </c>
      <c r="O22" s="1">
        <v>0</v>
      </c>
      <c r="P22" s="1">
        <v>0</v>
      </c>
      <c r="Q22" s="1">
        <v>1208.8</v>
      </c>
      <c r="R22" s="7">
        <f t="shared" si="5"/>
        <v>-596.9</v>
      </c>
      <c r="S22" s="7">
        <f t="shared" si="6"/>
        <v>-232.3</v>
      </c>
      <c r="T22" s="16"/>
      <c r="U22" s="1">
        <v>1</v>
      </c>
      <c r="V22" s="1">
        <v>2</v>
      </c>
    </row>
    <row r="23" spans="1:22" ht="51.75" customHeight="1" x14ac:dyDescent="0.25">
      <c r="A23" s="13" t="s">
        <v>20</v>
      </c>
      <c r="B23" s="1">
        <v>6845.8</v>
      </c>
      <c r="C23" s="1">
        <v>4987</v>
      </c>
      <c r="D23" s="1">
        <f t="shared" si="7"/>
        <v>72.8</v>
      </c>
      <c r="E23" s="1">
        <v>21.5</v>
      </c>
      <c r="F23" s="1">
        <f t="shared" si="8"/>
        <v>1471.8</v>
      </c>
      <c r="G23" s="7">
        <f t="shared" si="1"/>
        <v>1471.8</v>
      </c>
      <c r="H23" s="7">
        <f t="shared" si="2"/>
        <v>1072.2</v>
      </c>
      <c r="I23" s="7">
        <f t="shared" si="3"/>
        <v>1072.2</v>
      </c>
      <c r="J23" s="7">
        <f t="shared" si="4"/>
        <v>997.7</v>
      </c>
      <c r="K23" s="1">
        <v>680.5</v>
      </c>
      <c r="L23" s="1">
        <v>0</v>
      </c>
      <c r="M23" s="1">
        <v>0</v>
      </c>
      <c r="N23" s="1">
        <v>317.2</v>
      </c>
      <c r="O23" s="1">
        <v>0</v>
      </c>
      <c r="P23" s="1">
        <v>0</v>
      </c>
      <c r="Q23" s="1">
        <v>997.7</v>
      </c>
      <c r="R23" s="7">
        <f t="shared" si="5"/>
        <v>-474.1</v>
      </c>
      <c r="S23" s="7">
        <f t="shared" si="6"/>
        <v>-74.5</v>
      </c>
      <c r="T23" s="1"/>
      <c r="U23" s="1">
        <v>1</v>
      </c>
      <c r="V23" s="7">
        <v>1</v>
      </c>
    </row>
    <row r="24" spans="1:22" ht="61.5" customHeight="1" x14ac:dyDescent="0.25">
      <c r="A24" s="13" t="s">
        <v>28</v>
      </c>
      <c r="B24" s="1">
        <v>18357.900000000001</v>
      </c>
      <c r="C24" s="1">
        <v>4785.6000000000004</v>
      </c>
      <c r="D24" s="28">
        <f t="shared" si="7"/>
        <v>26.07</v>
      </c>
      <c r="E24" s="1">
        <v>16.899999999999999</v>
      </c>
      <c r="F24" s="1">
        <f t="shared" si="8"/>
        <v>3102.5</v>
      </c>
      <c r="G24" s="7">
        <f t="shared" si="1"/>
        <v>3102.5</v>
      </c>
      <c r="H24" s="7">
        <f t="shared" si="2"/>
        <v>808.8</v>
      </c>
      <c r="I24" s="7">
        <f t="shared" si="3"/>
        <v>808.8</v>
      </c>
      <c r="J24" s="7">
        <f t="shared" si="4"/>
        <v>3030.2</v>
      </c>
      <c r="K24" s="1">
        <v>2074.6</v>
      </c>
      <c r="L24" s="1">
        <v>0</v>
      </c>
      <c r="M24" s="1">
        <v>0</v>
      </c>
      <c r="N24" s="1">
        <v>955.6</v>
      </c>
      <c r="O24" s="1">
        <v>0</v>
      </c>
      <c r="P24" s="1">
        <v>0</v>
      </c>
      <c r="Q24" s="1">
        <v>660.7</v>
      </c>
      <c r="R24" s="7">
        <f t="shared" si="5"/>
        <v>-72.3</v>
      </c>
      <c r="S24" s="7">
        <f t="shared" si="6"/>
        <v>-148.1</v>
      </c>
      <c r="T24" s="23"/>
      <c r="U24" s="1">
        <v>1</v>
      </c>
      <c r="V24" s="1">
        <v>1</v>
      </c>
    </row>
    <row r="25" spans="1:22" ht="51" customHeight="1" x14ac:dyDescent="0.25">
      <c r="A25" s="13" t="s">
        <v>21</v>
      </c>
      <c r="B25" s="1">
        <v>17774.3</v>
      </c>
      <c r="C25" s="1">
        <v>4298.5</v>
      </c>
      <c r="D25" s="1">
        <f t="shared" si="7"/>
        <v>24.2</v>
      </c>
      <c r="E25" s="1">
        <v>23.6</v>
      </c>
      <c r="F25" s="1">
        <f t="shared" si="8"/>
        <v>4194.7</v>
      </c>
      <c r="G25" s="1">
        <f t="shared" si="1"/>
        <v>4194.7</v>
      </c>
      <c r="H25" s="1">
        <f t="shared" si="2"/>
        <v>1014.4</v>
      </c>
      <c r="I25" s="1">
        <f t="shared" si="3"/>
        <v>1014.4</v>
      </c>
      <c r="J25" s="1">
        <f t="shared" si="4"/>
        <v>3717.2</v>
      </c>
      <c r="K25" s="1">
        <v>2589.5</v>
      </c>
      <c r="L25" s="1">
        <v>0</v>
      </c>
      <c r="M25" s="1">
        <v>0</v>
      </c>
      <c r="N25" s="1">
        <v>1127.7</v>
      </c>
      <c r="O25" s="1">
        <v>0</v>
      </c>
      <c r="P25" s="1">
        <v>0</v>
      </c>
      <c r="Q25" s="7">
        <v>821.6</v>
      </c>
      <c r="R25" s="7">
        <f t="shared" si="5"/>
        <v>-477.5</v>
      </c>
      <c r="S25" s="7">
        <f t="shared" si="6"/>
        <v>-192.8</v>
      </c>
      <c r="T25" s="16"/>
      <c r="U25" s="1">
        <v>1</v>
      </c>
      <c r="V25" s="1">
        <v>1</v>
      </c>
    </row>
    <row r="26" spans="1:22" ht="51.75" customHeight="1" x14ac:dyDescent="0.25">
      <c r="A26" s="13" t="s">
        <v>22</v>
      </c>
      <c r="B26" s="1">
        <v>15789</v>
      </c>
      <c r="C26" s="1">
        <v>3581.8</v>
      </c>
      <c r="D26" s="1">
        <f t="shared" si="7"/>
        <v>22.7</v>
      </c>
      <c r="E26" s="1">
        <v>26.8</v>
      </c>
      <c r="F26" s="1">
        <f t="shared" si="8"/>
        <v>4231.5</v>
      </c>
      <c r="G26" s="1">
        <f t="shared" si="1"/>
        <v>4231.5</v>
      </c>
      <c r="H26" s="1">
        <f t="shared" si="2"/>
        <v>959.9</v>
      </c>
      <c r="I26" s="1">
        <f t="shared" si="3"/>
        <v>959.9</v>
      </c>
      <c r="J26" s="1">
        <f t="shared" si="4"/>
        <v>3419.4</v>
      </c>
      <c r="K26" s="1">
        <v>2440.6</v>
      </c>
      <c r="L26" s="1">
        <v>0</v>
      </c>
      <c r="M26" s="1">
        <v>0</v>
      </c>
      <c r="N26" s="1">
        <v>978.8</v>
      </c>
      <c r="O26" s="1">
        <v>0</v>
      </c>
      <c r="P26" s="1">
        <v>0</v>
      </c>
      <c r="Q26" s="1">
        <v>722.7</v>
      </c>
      <c r="R26" s="7">
        <f t="shared" si="5"/>
        <v>-812.1</v>
      </c>
      <c r="S26" s="3">
        <f t="shared" si="6"/>
        <v>-237.2</v>
      </c>
      <c r="T26" s="16"/>
      <c r="U26" s="1">
        <v>1</v>
      </c>
      <c r="V26" s="1">
        <v>1</v>
      </c>
    </row>
    <row r="27" spans="1:22" ht="48" customHeight="1" x14ac:dyDescent="0.25">
      <c r="A27" s="13" t="s">
        <v>23</v>
      </c>
      <c r="B27" s="7">
        <v>21938</v>
      </c>
      <c r="C27" s="7">
        <v>6863.6</v>
      </c>
      <c r="D27" s="7">
        <f t="shared" si="7"/>
        <v>31.3</v>
      </c>
      <c r="E27" s="7">
        <v>20.100000000000001</v>
      </c>
      <c r="F27" s="7">
        <f t="shared" si="8"/>
        <v>4409.5</v>
      </c>
      <c r="G27" s="7">
        <f t="shared" si="1"/>
        <v>4409.5</v>
      </c>
      <c r="H27" s="7">
        <f t="shared" si="2"/>
        <v>1379.6</v>
      </c>
      <c r="I27" s="7">
        <f t="shared" si="3"/>
        <v>1379.6</v>
      </c>
      <c r="J27" s="7">
        <f>K27+N27</f>
        <v>3107.9</v>
      </c>
      <c r="K27" s="7">
        <v>2267</v>
      </c>
      <c r="L27" s="7">
        <v>0</v>
      </c>
      <c r="M27" s="7">
        <v>0</v>
      </c>
      <c r="N27" s="7">
        <v>840.9</v>
      </c>
      <c r="O27" s="7">
        <v>0</v>
      </c>
      <c r="P27" s="7">
        <v>0</v>
      </c>
      <c r="Q27" s="7">
        <v>574.29999999999995</v>
      </c>
      <c r="R27" s="7">
        <f t="shared" si="5"/>
        <v>-1301.5999999999999</v>
      </c>
      <c r="S27" s="3">
        <f t="shared" si="6"/>
        <v>-805.3</v>
      </c>
      <c r="T27" s="18"/>
      <c r="U27" s="7">
        <v>1</v>
      </c>
      <c r="V27" s="7">
        <v>1</v>
      </c>
    </row>
    <row r="28" spans="1:22" ht="41.25" customHeight="1" x14ac:dyDescent="0.25">
      <c r="A28" s="13" t="s">
        <v>24</v>
      </c>
      <c r="B28" s="1">
        <v>16418.099999999999</v>
      </c>
      <c r="C28" s="1">
        <v>2875</v>
      </c>
      <c r="D28" s="1">
        <f t="shared" si="7"/>
        <v>17.5</v>
      </c>
      <c r="E28" s="1">
        <v>19</v>
      </c>
      <c r="F28" s="1">
        <f t="shared" si="8"/>
        <v>3119.4</v>
      </c>
      <c r="G28" s="1">
        <f t="shared" si="1"/>
        <v>3119.4</v>
      </c>
      <c r="H28" s="1">
        <f t="shared" si="2"/>
        <v>546.29999999999995</v>
      </c>
      <c r="I28" s="1">
        <f t="shared" si="3"/>
        <v>546.29999999999995</v>
      </c>
      <c r="J28" s="7">
        <f t="shared" si="4"/>
        <v>3119.4</v>
      </c>
      <c r="K28" s="1">
        <v>2392.6999999999998</v>
      </c>
      <c r="L28" s="1">
        <v>0</v>
      </c>
      <c r="M28" s="1">
        <v>0</v>
      </c>
      <c r="N28" s="1">
        <v>726.7</v>
      </c>
      <c r="O28" s="1">
        <v>0</v>
      </c>
      <c r="P28" s="1">
        <v>0</v>
      </c>
      <c r="Q28" s="1">
        <v>546.29999999999995</v>
      </c>
      <c r="R28" s="7">
        <f t="shared" si="5"/>
        <v>0</v>
      </c>
      <c r="S28" s="7">
        <f t="shared" si="6"/>
        <v>0</v>
      </c>
      <c r="T28" s="16"/>
      <c r="U28" s="1">
        <v>1</v>
      </c>
      <c r="V28" s="1">
        <v>1</v>
      </c>
    </row>
    <row r="29" spans="1:22" ht="51.75" customHeight="1" x14ac:dyDescent="0.25">
      <c r="A29" s="13" t="s">
        <v>25</v>
      </c>
      <c r="B29" s="1">
        <v>13878.9</v>
      </c>
      <c r="C29" s="1">
        <v>3347.9</v>
      </c>
      <c r="D29" s="1">
        <f t="shared" si="7"/>
        <v>24.1</v>
      </c>
      <c r="E29" s="1">
        <v>24</v>
      </c>
      <c r="F29" s="1">
        <f t="shared" si="8"/>
        <v>3330.9</v>
      </c>
      <c r="G29" s="1">
        <f t="shared" si="1"/>
        <v>3330.9</v>
      </c>
      <c r="H29" s="1">
        <f t="shared" si="2"/>
        <v>803.5</v>
      </c>
      <c r="I29" s="1">
        <f t="shared" si="3"/>
        <v>803.5</v>
      </c>
      <c r="J29" s="1">
        <f t="shared" si="4"/>
        <v>3312.4</v>
      </c>
      <c r="K29" s="1">
        <v>2234.1999999999998</v>
      </c>
      <c r="L29" s="1">
        <v>0</v>
      </c>
      <c r="M29" s="1">
        <v>0</v>
      </c>
      <c r="N29" s="1">
        <v>1078.2</v>
      </c>
      <c r="O29" s="1">
        <v>0</v>
      </c>
      <c r="P29" s="1">
        <v>0</v>
      </c>
      <c r="Q29" s="1">
        <v>725.6</v>
      </c>
      <c r="R29" s="7">
        <f t="shared" si="5"/>
        <v>-18.5</v>
      </c>
      <c r="S29" s="3">
        <f t="shared" si="6"/>
        <v>-77.900000000000006</v>
      </c>
      <c r="T29" s="16"/>
      <c r="U29" s="1">
        <v>1</v>
      </c>
      <c r="V29" s="1">
        <v>1</v>
      </c>
    </row>
    <row r="30" spans="1:22" ht="55.5" customHeight="1" x14ac:dyDescent="0.25">
      <c r="A30" s="13" t="s">
        <v>26</v>
      </c>
      <c r="B30" s="1">
        <v>16284.3</v>
      </c>
      <c r="C30" s="1">
        <v>3702.3</v>
      </c>
      <c r="D30" s="1">
        <f t="shared" si="7"/>
        <v>22.7</v>
      </c>
      <c r="E30" s="1">
        <v>28.1</v>
      </c>
      <c r="F30" s="1">
        <f t="shared" si="8"/>
        <v>4575.8999999999996</v>
      </c>
      <c r="G30" s="1">
        <f t="shared" si="1"/>
        <v>4575.8999999999996</v>
      </c>
      <c r="H30" s="1">
        <f t="shared" si="2"/>
        <v>1040.3</v>
      </c>
      <c r="I30" s="1">
        <f t="shared" si="3"/>
        <v>1040.3</v>
      </c>
      <c r="J30" s="1">
        <f t="shared" si="4"/>
        <v>4165.6000000000004</v>
      </c>
      <c r="K30" s="1">
        <v>2835.5</v>
      </c>
      <c r="L30" s="1">
        <v>0</v>
      </c>
      <c r="M30" s="1">
        <v>0</v>
      </c>
      <c r="N30" s="1">
        <v>1330.1</v>
      </c>
      <c r="O30" s="1">
        <v>0</v>
      </c>
      <c r="P30" s="1">
        <v>0</v>
      </c>
      <c r="Q30" s="1">
        <v>865.3</v>
      </c>
      <c r="R30" s="7">
        <f t="shared" si="5"/>
        <v>-410.3</v>
      </c>
      <c r="S30" s="3">
        <f t="shared" si="6"/>
        <v>-175</v>
      </c>
      <c r="T30" s="11"/>
      <c r="U30" s="1">
        <v>1</v>
      </c>
      <c r="V30" s="1">
        <v>1</v>
      </c>
    </row>
    <row r="31" spans="1:22" ht="40.5" customHeight="1" x14ac:dyDescent="0.25">
      <c r="A31" s="14" t="s">
        <v>27</v>
      </c>
      <c r="B31" s="1">
        <f>SUM(B12:B30)</f>
        <v>441707.8</v>
      </c>
      <c r="C31" s="1">
        <f>SUM(C12:C30)</f>
        <v>108117.8</v>
      </c>
      <c r="D31" s="1">
        <f t="shared" si="7"/>
        <v>24.5</v>
      </c>
      <c r="E31" s="1" t="s">
        <v>35</v>
      </c>
      <c r="F31" s="1">
        <f t="shared" ref="F31:S31" si="9">SUM(F12:F30)</f>
        <v>84239.3</v>
      </c>
      <c r="G31" s="1">
        <f t="shared" ref="G31" si="10">(F31+L31+M31)</f>
        <v>84239.3</v>
      </c>
      <c r="H31" s="1">
        <f t="shared" si="9"/>
        <v>20987.599999999999</v>
      </c>
      <c r="I31" s="1">
        <f t="shared" si="3"/>
        <v>20987.599999999999</v>
      </c>
      <c r="J31" s="1">
        <f t="shared" si="9"/>
        <v>73003.199999999997</v>
      </c>
      <c r="K31" s="1">
        <f t="shared" si="9"/>
        <v>46619.1</v>
      </c>
      <c r="L31" s="1">
        <f t="shared" si="9"/>
        <v>0</v>
      </c>
      <c r="M31" s="1">
        <f t="shared" si="9"/>
        <v>0</v>
      </c>
      <c r="N31" s="1">
        <f t="shared" si="9"/>
        <v>26384.1</v>
      </c>
      <c r="O31" s="1">
        <v>0</v>
      </c>
      <c r="P31" s="1">
        <f t="shared" si="9"/>
        <v>0</v>
      </c>
      <c r="Q31" s="1">
        <f t="shared" si="9"/>
        <v>16740.5</v>
      </c>
      <c r="R31" s="7">
        <f t="shared" si="9"/>
        <v>-11236.1</v>
      </c>
      <c r="S31" s="17">
        <f t="shared" si="9"/>
        <v>-4247.1000000000004</v>
      </c>
      <c r="T31" s="1"/>
      <c r="U31" s="1">
        <f>SUM(U12:U30)</f>
        <v>20</v>
      </c>
      <c r="V31" s="1">
        <f>SUM(V12:V30)</f>
        <v>23.8</v>
      </c>
    </row>
    <row r="32" spans="1:22" ht="26.25" customHeight="1" x14ac:dyDescent="0.25">
      <c r="A32" s="6" t="s">
        <v>37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5"/>
      <c r="S32" s="4"/>
      <c r="T32" s="4"/>
      <c r="U32" s="4"/>
      <c r="V32" s="4"/>
    </row>
    <row r="33" spans="1:22" ht="18.75" x14ac:dyDescent="0.3">
      <c r="A33" s="53" t="s">
        <v>36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</row>
  </sheetData>
  <mergeCells count="29">
    <mergeCell ref="A33:V33"/>
    <mergeCell ref="Q4:Q10"/>
    <mergeCell ref="R4:S7"/>
    <mergeCell ref="U4:U10"/>
    <mergeCell ref="V4:V10"/>
    <mergeCell ref="J8:J10"/>
    <mergeCell ref="K8:P8"/>
    <mergeCell ref="R8:R10"/>
    <mergeCell ref="S8:S10"/>
    <mergeCell ref="K9:K10"/>
    <mergeCell ref="L9:M9"/>
    <mergeCell ref="E4:E10"/>
    <mergeCell ref="F4:F10"/>
    <mergeCell ref="G4:G10"/>
    <mergeCell ref="H4:H10"/>
    <mergeCell ref="I4:I10"/>
    <mergeCell ref="J4:P7"/>
    <mergeCell ref="N9:N10"/>
    <mergeCell ref="O9:P9"/>
    <mergeCell ref="I1:L1"/>
    <mergeCell ref="A2:W2"/>
    <mergeCell ref="A3:A10"/>
    <mergeCell ref="B3:D3"/>
    <mergeCell ref="E3:S3"/>
    <mergeCell ref="T3:T10"/>
    <mergeCell ref="U3:V3"/>
    <mergeCell ref="B4:B10"/>
    <mergeCell ref="C4:C10"/>
    <mergeCell ref="D4:D10"/>
  </mergeCells>
  <pageMargins left="0.70866141732283472" right="0.70866141732283472" top="0.74803149606299213" bottom="0.74803149606299213" header="0.31496062992125984" footer="0.31496062992125984"/>
  <pageSetup paperSize="8" scale="3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pane xSplit="1" ySplit="7" topLeftCell="C28" activePane="bottomRight" state="frozen"/>
      <selection pane="topRight" activeCell="B1" sqref="B1"/>
      <selection pane="bottomLeft" activeCell="A8" sqref="A8"/>
      <selection pane="bottomRight" activeCell="A31" sqref="A31:A32"/>
    </sheetView>
  </sheetViews>
  <sheetFormatPr defaultRowHeight="15" x14ac:dyDescent="0.25"/>
  <cols>
    <col min="1" max="1" width="33.42578125" customWidth="1"/>
    <col min="2" max="2" width="15" customWidth="1"/>
    <col min="3" max="3" width="13.28515625" customWidth="1"/>
    <col min="4" max="4" width="16.28515625" customWidth="1"/>
    <col min="5" max="5" width="19.28515625" customWidth="1"/>
    <col min="6" max="6" width="18.42578125" customWidth="1"/>
    <col min="7" max="7" width="19" customWidth="1"/>
    <col min="8" max="8" width="16.85546875" customWidth="1"/>
    <col min="9" max="9" width="19.85546875" customWidth="1"/>
    <col min="10" max="10" width="18.42578125" customWidth="1"/>
    <col min="11" max="11" width="18.85546875" customWidth="1"/>
    <col min="12" max="12" width="18.42578125" customWidth="1"/>
    <col min="13" max="13" width="18.5703125" customWidth="1"/>
    <col min="14" max="14" width="18" customWidth="1"/>
  </cols>
  <sheetData>
    <row r="1" spans="1:14" ht="15" customHeight="1" x14ac:dyDescent="0.25">
      <c r="A1" s="61" t="s">
        <v>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51.7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58.5" customHeight="1" x14ac:dyDescent="0.25">
      <c r="A3" s="46" t="s">
        <v>49</v>
      </c>
      <c r="B3" s="63" t="s">
        <v>50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15.5" customHeight="1" x14ac:dyDescent="0.25">
      <c r="A4" s="46"/>
      <c r="B4" s="64" t="s">
        <v>42</v>
      </c>
      <c r="C4" s="64"/>
      <c r="D4" s="65"/>
      <c r="E4" s="63" t="s">
        <v>43</v>
      </c>
      <c r="F4" s="63"/>
      <c r="G4" s="63" t="s">
        <v>44</v>
      </c>
      <c r="H4" s="63"/>
      <c r="I4" s="63" t="s">
        <v>45</v>
      </c>
      <c r="J4" s="63"/>
      <c r="K4" s="63" t="s">
        <v>46</v>
      </c>
      <c r="L4" s="63"/>
      <c r="M4" s="63" t="s">
        <v>56</v>
      </c>
      <c r="N4" s="63" t="s">
        <v>57</v>
      </c>
    </row>
    <row r="5" spans="1:14" ht="15" customHeight="1" x14ac:dyDescent="0.25">
      <c r="A5" s="46"/>
      <c r="B5" s="71" t="s">
        <v>70</v>
      </c>
      <c r="C5" s="71" t="s">
        <v>71</v>
      </c>
      <c r="D5" s="72" t="s">
        <v>51</v>
      </c>
      <c r="E5" s="66" t="s">
        <v>75</v>
      </c>
      <c r="F5" s="66" t="s">
        <v>48</v>
      </c>
      <c r="G5" s="66" t="s">
        <v>77</v>
      </c>
      <c r="H5" s="66" t="s">
        <v>48</v>
      </c>
      <c r="I5" s="66" t="s">
        <v>76</v>
      </c>
      <c r="J5" s="66" t="s">
        <v>48</v>
      </c>
      <c r="K5" s="66" t="s">
        <v>47</v>
      </c>
      <c r="L5" s="66" t="s">
        <v>48</v>
      </c>
      <c r="M5" s="63"/>
      <c r="N5" s="63"/>
    </row>
    <row r="6" spans="1:14" x14ac:dyDescent="0.25">
      <c r="A6" s="46"/>
      <c r="B6" s="71"/>
      <c r="C6" s="71"/>
      <c r="D6" s="73"/>
      <c r="E6" s="66"/>
      <c r="F6" s="66"/>
      <c r="G6" s="66"/>
      <c r="H6" s="66"/>
      <c r="I6" s="66"/>
      <c r="J6" s="66"/>
      <c r="K6" s="66"/>
      <c r="L6" s="66"/>
      <c r="M6" s="63"/>
      <c r="N6" s="63"/>
    </row>
    <row r="7" spans="1:14" ht="66" customHeight="1" x14ac:dyDescent="0.25">
      <c r="A7" s="46"/>
      <c r="B7" s="71"/>
      <c r="C7" s="71"/>
      <c r="D7" s="74"/>
      <c r="E7" s="66"/>
      <c r="F7" s="66"/>
      <c r="G7" s="66"/>
      <c r="H7" s="66"/>
      <c r="I7" s="66"/>
      <c r="J7" s="66"/>
      <c r="K7" s="66"/>
      <c r="L7" s="66"/>
      <c r="M7" s="63"/>
      <c r="N7" s="63"/>
    </row>
    <row r="8" spans="1:14" ht="15" customHeight="1" x14ac:dyDescent="0.25">
      <c r="A8" s="67">
        <v>1</v>
      </c>
      <c r="B8" s="68">
        <v>2</v>
      </c>
      <c r="C8" s="68" t="s">
        <v>66</v>
      </c>
      <c r="D8" s="68" t="s">
        <v>72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 t="s">
        <v>73</v>
      </c>
      <c r="L8" s="70" t="s">
        <v>74</v>
      </c>
      <c r="M8" s="70">
        <v>11</v>
      </c>
      <c r="N8" s="70">
        <v>12</v>
      </c>
    </row>
    <row r="9" spans="1:14" ht="10.5" customHeight="1" x14ac:dyDescent="0.25">
      <c r="A9" s="67"/>
      <c r="B9" s="69"/>
      <c r="C9" s="69"/>
      <c r="D9" s="69"/>
      <c r="E9" s="70"/>
      <c r="F9" s="70"/>
      <c r="G9" s="70"/>
      <c r="H9" s="70"/>
      <c r="I9" s="70"/>
      <c r="J9" s="70"/>
      <c r="K9" s="70"/>
      <c r="L9" s="70"/>
      <c r="M9" s="70"/>
      <c r="N9" s="70"/>
    </row>
    <row r="10" spans="1:14" ht="15" hidden="1" customHeight="1" x14ac:dyDescent="0.25">
      <c r="A10" s="67"/>
      <c r="B10" s="25"/>
      <c r="C10" s="25"/>
      <c r="D10" s="25"/>
      <c r="E10" s="70"/>
      <c r="F10" s="70"/>
      <c r="G10" s="70"/>
      <c r="H10" s="70"/>
      <c r="I10" s="70"/>
      <c r="J10" s="70"/>
      <c r="K10" s="70"/>
      <c r="L10" s="70"/>
      <c r="M10" s="70"/>
      <c r="N10" s="70"/>
    </row>
    <row r="11" spans="1:14" ht="56.25" x14ac:dyDescent="0.25">
      <c r="A11" s="20" t="s">
        <v>10</v>
      </c>
      <c r="B11" s="7">
        <v>67715.600000000006</v>
      </c>
      <c r="C11" s="7">
        <v>13541.2</v>
      </c>
      <c r="D11" s="7">
        <f>C11/B11*100</f>
        <v>20</v>
      </c>
      <c r="E11" s="7">
        <v>31814.400000000001</v>
      </c>
      <c r="F11" s="7">
        <v>7953.6</v>
      </c>
      <c r="G11" s="7">
        <v>4151.1000000000004</v>
      </c>
      <c r="H11" s="7">
        <v>1037.7</v>
      </c>
      <c r="I11" s="7">
        <v>36042.199999999997</v>
      </c>
      <c r="J11" s="7">
        <v>8743</v>
      </c>
      <c r="K11" s="1">
        <f>B11+E11+G11+I11</f>
        <v>139723.29999999999</v>
      </c>
      <c r="L11" s="1">
        <f>C11+F11+H11+J11</f>
        <v>31275.5</v>
      </c>
      <c r="M11" s="1">
        <v>2</v>
      </c>
      <c r="N11" s="7">
        <v>3.5</v>
      </c>
    </row>
    <row r="12" spans="1:14" ht="18.75" x14ac:dyDescent="0.25">
      <c r="A12" s="20" t="s">
        <v>41</v>
      </c>
      <c r="B12" s="7">
        <v>6166</v>
      </c>
      <c r="C12" s="7">
        <v>1747.2</v>
      </c>
      <c r="D12" s="7">
        <f t="shared" ref="D12:D30" si="0">C12/B12*100</f>
        <v>28.3</v>
      </c>
      <c r="E12" s="7">
        <v>551.29999999999995</v>
      </c>
      <c r="F12" s="7">
        <v>137.80000000000001</v>
      </c>
      <c r="G12" s="7">
        <v>0</v>
      </c>
      <c r="H12" s="7">
        <v>0</v>
      </c>
      <c r="I12" s="7">
        <v>2928.8</v>
      </c>
      <c r="J12" s="7">
        <v>998.5</v>
      </c>
      <c r="K12" s="1">
        <f t="shared" ref="K12:K30" si="1">B12+E12+G12+I12</f>
        <v>9646.1</v>
      </c>
      <c r="L12" s="1">
        <f t="shared" ref="L12:L28" si="2">C12+F12+H12+J12</f>
        <v>2883.5</v>
      </c>
      <c r="M12" s="1">
        <v>1</v>
      </c>
      <c r="N12" s="7">
        <v>1</v>
      </c>
    </row>
    <row r="13" spans="1:14" ht="27.75" customHeight="1" x14ac:dyDescent="0.25">
      <c r="A13" s="21" t="s">
        <v>11</v>
      </c>
      <c r="B13" s="7">
        <v>7471</v>
      </c>
      <c r="C13" s="7">
        <v>1333.8</v>
      </c>
      <c r="D13" s="7">
        <f t="shared" si="0"/>
        <v>17.899999999999999</v>
      </c>
      <c r="E13" s="7">
        <v>2183.1</v>
      </c>
      <c r="F13" s="7">
        <v>545.70000000000005</v>
      </c>
      <c r="G13" s="7">
        <v>864.9</v>
      </c>
      <c r="H13" s="7">
        <v>216.2</v>
      </c>
      <c r="I13" s="7">
        <v>9235.7000000000007</v>
      </c>
      <c r="J13" s="7">
        <v>2777.4</v>
      </c>
      <c r="K13" s="1">
        <f t="shared" si="1"/>
        <v>19754.7</v>
      </c>
      <c r="L13" s="1">
        <f t="shared" si="2"/>
        <v>4873.1000000000004</v>
      </c>
      <c r="M13" s="1">
        <v>1</v>
      </c>
      <c r="N13" s="1">
        <v>0.3</v>
      </c>
    </row>
    <row r="14" spans="1:14" ht="37.5" x14ac:dyDescent="0.25">
      <c r="A14" s="21" t="s">
        <v>12</v>
      </c>
      <c r="B14" s="7">
        <v>5804.9</v>
      </c>
      <c r="C14" s="7">
        <v>2108.8000000000002</v>
      </c>
      <c r="D14" s="7">
        <f t="shared" si="0"/>
        <v>36.299999999999997</v>
      </c>
      <c r="E14" s="7">
        <v>2985.2</v>
      </c>
      <c r="F14" s="7">
        <v>746.3</v>
      </c>
      <c r="G14" s="7">
        <v>2684.9</v>
      </c>
      <c r="H14" s="7">
        <v>671.2</v>
      </c>
      <c r="I14" s="7">
        <v>14678.8</v>
      </c>
      <c r="J14" s="7">
        <v>2377.6</v>
      </c>
      <c r="K14" s="1">
        <f t="shared" si="1"/>
        <v>26153.8</v>
      </c>
      <c r="L14" s="1">
        <f t="shared" si="2"/>
        <v>5903.9</v>
      </c>
      <c r="M14" s="1">
        <v>1</v>
      </c>
      <c r="N14" s="1">
        <v>1</v>
      </c>
    </row>
    <row r="15" spans="1:14" ht="18.75" x14ac:dyDescent="0.25">
      <c r="A15" s="21" t="s">
        <v>13</v>
      </c>
      <c r="B15" s="7">
        <v>3848.4</v>
      </c>
      <c r="C15" s="7">
        <v>929.1</v>
      </c>
      <c r="D15" s="7">
        <f t="shared" si="0"/>
        <v>24.1</v>
      </c>
      <c r="E15" s="7">
        <v>5366</v>
      </c>
      <c r="F15" s="7">
        <v>1341.5</v>
      </c>
      <c r="G15" s="7">
        <v>7296.2</v>
      </c>
      <c r="H15" s="7">
        <v>1824</v>
      </c>
      <c r="I15" s="7">
        <v>6117.8</v>
      </c>
      <c r="J15" s="7">
        <v>1447.6</v>
      </c>
      <c r="K15" s="1">
        <f t="shared" si="1"/>
        <v>22628.400000000001</v>
      </c>
      <c r="L15" s="1">
        <f t="shared" si="2"/>
        <v>5542.2</v>
      </c>
      <c r="M15" s="1">
        <v>1</v>
      </c>
      <c r="N15" s="1">
        <v>2</v>
      </c>
    </row>
    <row r="16" spans="1:14" ht="28.5" customHeight="1" x14ac:dyDescent="0.25">
      <c r="A16" s="21" t="s">
        <v>15</v>
      </c>
      <c r="B16" s="7">
        <v>1733.7</v>
      </c>
      <c r="C16" s="7">
        <v>367.2</v>
      </c>
      <c r="D16" s="7">
        <f t="shared" si="0"/>
        <v>21.2</v>
      </c>
      <c r="E16" s="7">
        <v>2367.1999999999998</v>
      </c>
      <c r="F16" s="7">
        <v>591.79999999999995</v>
      </c>
      <c r="G16" s="7">
        <v>3292.2</v>
      </c>
      <c r="H16" s="7">
        <v>823</v>
      </c>
      <c r="I16" s="7">
        <v>7944.4</v>
      </c>
      <c r="J16" s="7">
        <v>1928.3</v>
      </c>
      <c r="K16" s="1">
        <f t="shared" si="1"/>
        <v>15337.5</v>
      </c>
      <c r="L16" s="1">
        <f t="shared" si="2"/>
        <v>3710.3</v>
      </c>
      <c r="M16" s="1">
        <v>1</v>
      </c>
      <c r="N16" s="1">
        <v>2</v>
      </c>
    </row>
    <row r="17" spans="1:14" ht="18.75" x14ac:dyDescent="0.25">
      <c r="A17" s="21" t="s">
        <v>16</v>
      </c>
      <c r="B17" s="7">
        <v>510.1</v>
      </c>
      <c r="C17" s="7">
        <v>104.1</v>
      </c>
      <c r="D17" s="7">
        <f t="shared" si="0"/>
        <v>20.399999999999999</v>
      </c>
      <c r="E17" s="7">
        <v>1733.3</v>
      </c>
      <c r="F17" s="7">
        <v>433.3</v>
      </c>
      <c r="G17" s="7">
        <v>3345.1</v>
      </c>
      <c r="H17" s="7">
        <v>836.2</v>
      </c>
      <c r="I17" s="7">
        <v>8816.4</v>
      </c>
      <c r="J17" s="7">
        <v>2148.8000000000002</v>
      </c>
      <c r="K17" s="1">
        <f t="shared" si="1"/>
        <v>14404.9</v>
      </c>
      <c r="L17" s="1">
        <f t="shared" si="2"/>
        <v>3522.4</v>
      </c>
      <c r="M17" s="1">
        <v>1</v>
      </c>
      <c r="N17" s="1">
        <v>1</v>
      </c>
    </row>
    <row r="18" spans="1:14" ht="18.75" x14ac:dyDescent="0.25">
      <c r="A18" s="21" t="s">
        <v>14</v>
      </c>
      <c r="B18" s="7">
        <v>2667.5</v>
      </c>
      <c r="C18" s="7">
        <v>498.2</v>
      </c>
      <c r="D18" s="7">
        <f t="shared" si="0"/>
        <v>18.7</v>
      </c>
      <c r="E18" s="7">
        <v>1295</v>
      </c>
      <c r="F18" s="7">
        <v>323.7</v>
      </c>
      <c r="G18" s="7">
        <v>1363</v>
      </c>
      <c r="H18" s="7">
        <v>340.7</v>
      </c>
      <c r="I18" s="7">
        <v>5548.9</v>
      </c>
      <c r="J18" s="7">
        <v>1339.3</v>
      </c>
      <c r="K18" s="1">
        <f t="shared" si="1"/>
        <v>10874.4</v>
      </c>
      <c r="L18" s="1">
        <f t="shared" si="2"/>
        <v>2501.9</v>
      </c>
      <c r="M18" s="1">
        <v>1</v>
      </c>
      <c r="N18" s="1">
        <v>1</v>
      </c>
    </row>
    <row r="19" spans="1:14" ht="41.25" customHeight="1" x14ac:dyDescent="0.25">
      <c r="A19" s="21" t="s">
        <v>17</v>
      </c>
      <c r="B19" s="7">
        <v>1481.6</v>
      </c>
      <c r="C19" s="7">
        <v>226</v>
      </c>
      <c r="D19" s="7">
        <f t="shared" si="0"/>
        <v>15.3</v>
      </c>
      <c r="E19" s="7">
        <v>3029</v>
      </c>
      <c r="F19" s="7">
        <v>757.2</v>
      </c>
      <c r="G19" s="7">
        <v>4599.8999999999996</v>
      </c>
      <c r="H19" s="7">
        <v>1149.9000000000001</v>
      </c>
      <c r="I19" s="7">
        <v>7370.1</v>
      </c>
      <c r="J19" s="7">
        <v>1877.7</v>
      </c>
      <c r="K19" s="1">
        <f t="shared" si="1"/>
        <v>16480.599999999999</v>
      </c>
      <c r="L19" s="1">
        <f t="shared" si="2"/>
        <v>4010.8</v>
      </c>
      <c r="M19" s="1">
        <v>1</v>
      </c>
      <c r="N19" s="1">
        <v>1</v>
      </c>
    </row>
    <row r="20" spans="1:14" ht="27" customHeight="1" x14ac:dyDescent="0.25">
      <c r="A20" s="21" t="s">
        <v>18</v>
      </c>
      <c r="B20" s="7">
        <v>2484.8000000000002</v>
      </c>
      <c r="C20" s="7">
        <v>341.7</v>
      </c>
      <c r="D20" s="7">
        <f t="shared" si="0"/>
        <v>13.8</v>
      </c>
      <c r="E20" s="7">
        <v>3138.6</v>
      </c>
      <c r="F20" s="7">
        <v>784.6</v>
      </c>
      <c r="G20" s="7">
        <v>4222.5</v>
      </c>
      <c r="H20" s="7">
        <v>1055.5999999999999</v>
      </c>
      <c r="I20" s="7">
        <v>6516.2</v>
      </c>
      <c r="J20" s="7">
        <v>1552.1</v>
      </c>
      <c r="K20" s="1">
        <f t="shared" si="1"/>
        <v>16362.1</v>
      </c>
      <c r="L20" s="1">
        <f t="shared" si="2"/>
        <v>3734</v>
      </c>
      <c r="M20" s="1">
        <v>1</v>
      </c>
      <c r="N20" s="1">
        <v>1</v>
      </c>
    </row>
    <row r="21" spans="1:14" ht="24" customHeight="1" x14ac:dyDescent="0.25">
      <c r="A21" s="21" t="s">
        <v>19</v>
      </c>
      <c r="B21" s="7">
        <v>7075.3</v>
      </c>
      <c r="C21" s="7">
        <v>1817.9</v>
      </c>
      <c r="D21" s="7">
        <f t="shared" si="0"/>
        <v>25.7</v>
      </c>
      <c r="E21" s="7">
        <v>3129.7</v>
      </c>
      <c r="F21" s="7">
        <v>782.4</v>
      </c>
      <c r="G21" s="7">
        <v>3198.4</v>
      </c>
      <c r="H21" s="7">
        <v>799.6</v>
      </c>
      <c r="I21" s="7">
        <v>9652.2999999999993</v>
      </c>
      <c r="J21" s="7">
        <v>2318.6</v>
      </c>
      <c r="K21" s="1">
        <f t="shared" si="1"/>
        <v>23055.7</v>
      </c>
      <c r="L21" s="1">
        <f>C21+F21+H21+J21</f>
        <v>5718.5</v>
      </c>
      <c r="M21" s="1">
        <v>1</v>
      </c>
      <c r="N21" s="1">
        <v>2</v>
      </c>
    </row>
    <row r="22" spans="1:14" ht="40.5" customHeight="1" x14ac:dyDescent="0.25">
      <c r="A22" s="21" t="s">
        <v>20</v>
      </c>
      <c r="B22" s="7">
        <v>1509.6</v>
      </c>
      <c r="C22" s="7">
        <v>1568.8</v>
      </c>
      <c r="D22" s="7">
        <f t="shared" si="0"/>
        <v>103.9</v>
      </c>
      <c r="E22" s="7">
        <v>1510.1</v>
      </c>
      <c r="F22" s="7">
        <v>1559.9</v>
      </c>
      <c r="G22" s="7">
        <v>1925.7</v>
      </c>
      <c r="H22" s="7">
        <v>1858.3</v>
      </c>
      <c r="I22" s="7">
        <v>1900.4</v>
      </c>
      <c r="J22" s="7">
        <v>0</v>
      </c>
      <c r="K22" s="1">
        <f t="shared" si="1"/>
        <v>6845.8</v>
      </c>
      <c r="L22" s="1">
        <f t="shared" si="2"/>
        <v>4987</v>
      </c>
      <c r="M22" s="1">
        <v>1</v>
      </c>
      <c r="N22" s="7">
        <v>1</v>
      </c>
    </row>
    <row r="23" spans="1:14" ht="48" customHeight="1" x14ac:dyDescent="0.25">
      <c r="A23" s="21" t="s">
        <v>28</v>
      </c>
      <c r="B23" s="7">
        <v>4618.8</v>
      </c>
      <c r="C23" s="7">
        <v>1419.9</v>
      </c>
      <c r="D23" s="7">
        <f t="shared" si="0"/>
        <v>30.7</v>
      </c>
      <c r="E23" s="7">
        <v>2012.4</v>
      </c>
      <c r="F23" s="7">
        <v>503.1</v>
      </c>
      <c r="G23" s="7">
        <v>2069.6999999999998</v>
      </c>
      <c r="H23" s="7">
        <v>517.4</v>
      </c>
      <c r="I23" s="7">
        <v>9657</v>
      </c>
      <c r="J23" s="7">
        <v>2345.1999999999998</v>
      </c>
      <c r="K23" s="1">
        <f t="shared" si="1"/>
        <v>18357.900000000001</v>
      </c>
      <c r="L23" s="1">
        <f t="shared" si="2"/>
        <v>4785.6000000000004</v>
      </c>
      <c r="M23" s="1">
        <v>1</v>
      </c>
      <c r="N23" s="1">
        <v>1</v>
      </c>
    </row>
    <row r="24" spans="1:14" ht="42" customHeight="1" x14ac:dyDescent="0.25">
      <c r="A24" s="21" t="s">
        <v>21</v>
      </c>
      <c r="B24" s="7">
        <v>3942.4</v>
      </c>
      <c r="C24" s="7">
        <v>921.9</v>
      </c>
      <c r="D24" s="7">
        <f t="shared" si="0"/>
        <v>23.4</v>
      </c>
      <c r="E24" s="7">
        <v>2406.9</v>
      </c>
      <c r="F24" s="7">
        <v>601.70000000000005</v>
      </c>
      <c r="G24" s="7">
        <v>2969.2</v>
      </c>
      <c r="H24" s="7">
        <v>742.3</v>
      </c>
      <c r="I24" s="7">
        <v>8455.7999999999993</v>
      </c>
      <c r="J24" s="7">
        <v>2032.6</v>
      </c>
      <c r="K24" s="1">
        <f t="shared" si="1"/>
        <v>17774.3</v>
      </c>
      <c r="L24" s="1">
        <f t="shared" si="2"/>
        <v>4298.5</v>
      </c>
      <c r="M24" s="1">
        <v>1</v>
      </c>
      <c r="N24" s="1">
        <v>1</v>
      </c>
    </row>
    <row r="25" spans="1:14" ht="38.25" customHeight="1" x14ac:dyDescent="0.25">
      <c r="A25" s="21" t="s">
        <v>22</v>
      </c>
      <c r="B25" s="7">
        <v>3310.3</v>
      </c>
      <c r="C25" s="7">
        <v>530.20000000000005</v>
      </c>
      <c r="D25" s="7">
        <f t="shared" si="0"/>
        <v>16</v>
      </c>
      <c r="E25" s="7">
        <v>2918.7</v>
      </c>
      <c r="F25" s="7">
        <v>729.6</v>
      </c>
      <c r="G25" s="7">
        <v>4022.4</v>
      </c>
      <c r="H25" s="7">
        <v>1005.6</v>
      </c>
      <c r="I25" s="7">
        <v>5537.6</v>
      </c>
      <c r="J25" s="7">
        <v>1316.4</v>
      </c>
      <c r="K25" s="1">
        <f t="shared" si="1"/>
        <v>15789</v>
      </c>
      <c r="L25" s="1">
        <f t="shared" si="2"/>
        <v>3581.8</v>
      </c>
      <c r="M25" s="1">
        <v>1</v>
      </c>
      <c r="N25" s="1">
        <v>1</v>
      </c>
    </row>
    <row r="26" spans="1:14" ht="46.5" customHeight="1" x14ac:dyDescent="0.25">
      <c r="A26" s="21" t="s">
        <v>23</v>
      </c>
      <c r="B26" s="7">
        <v>19147.3</v>
      </c>
      <c r="C26" s="7">
        <v>6166</v>
      </c>
      <c r="D26" s="7">
        <f t="shared" si="0"/>
        <v>32.200000000000003</v>
      </c>
      <c r="E26" s="7">
        <v>2790.7</v>
      </c>
      <c r="F26" s="7">
        <v>697.6</v>
      </c>
      <c r="G26" s="7">
        <v>0</v>
      </c>
      <c r="H26" s="7">
        <v>0</v>
      </c>
      <c r="I26" s="7">
        <v>0</v>
      </c>
      <c r="J26" s="7">
        <v>0</v>
      </c>
      <c r="K26" s="1">
        <f t="shared" si="1"/>
        <v>21938</v>
      </c>
      <c r="L26" s="1">
        <f t="shared" si="2"/>
        <v>6863.6</v>
      </c>
      <c r="M26" s="1">
        <v>1</v>
      </c>
      <c r="N26" s="1">
        <v>1</v>
      </c>
    </row>
    <row r="27" spans="1:14" ht="38.25" customHeight="1" x14ac:dyDescent="0.25">
      <c r="A27" s="21" t="s">
        <v>24</v>
      </c>
      <c r="B27" s="7">
        <v>4742</v>
      </c>
      <c r="C27" s="7">
        <v>445.6</v>
      </c>
      <c r="D27" s="7">
        <f t="shared" si="0"/>
        <v>9.4</v>
      </c>
      <c r="E27" s="7">
        <v>1810.4</v>
      </c>
      <c r="F27" s="7">
        <v>452.6</v>
      </c>
      <c r="G27" s="7">
        <v>2442.9</v>
      </c>
      <c r="H27" s="7">
        <v>610.70000000000005</v>
      </c>
      <c r="I27" s="7">
        <v>7422.8</v>
      </c>
      <c r="J27" s="7">
        <v>1366.1</v>
      </c>
      <c r="K27" s="1">
        <f t="shared" si="1"/>
        <v>16418.099999999999</v>
      </c>
      <c r="L27" s="1">
        <f t="shared" si="2"/>
        <v>2875</v>
      </c>
      <c r="M27" s="1">
        <v>1</v>
      </c>
      <c r="N27" s="1">
        <v>1</v>
      </c>
    </row>
    <row r="28" spans="1:14" ht="37.5" customHeight="1" x14ac:dyDescent="0.25">
      <c r="A28" s="21" t="s">
        <v>25</v>
      </c>
      <c r="B28" s="7">
        <v>1414.2</v>
      </c>
      <c r="C28" s="7">
        <v>292.5</v>
      </c>
      <c r="D28" s="7">
        <f t="shared" si="0"/>
        <v>20.7</v>
      </c>
      <c r="E28" s="7">
        <v>1303.8</v>
      </c>
      <c r="F28" s="7">
        <v>325.89999999999998</v>
      </c>
      <c r="G28" s="7">
        <v>2213.8000000000002</v>
      </c>
      <c r="H28" s="7">
        <v>553.4</v>
      </c>
      <c r="I28" s="7">
        <v>8947.1</v>
      </c>
      <c r="J28" s="7">
        <v>2176.1</v>
      </c>
      <c r="K28" s="1">
        <f t="shared" si="1"/>
        <v>13878.9</v>
      </c>
      <c r="L28" s="1">
        <f t="shared" si="2"/>
        <v>3347.9</v>
      </c>
      <c r="M28" s="1">
        <v>1</v>
      </c>
      <c r="N28" s="1">
        <v>1</v>
      </c>
    </row>
    <row r="29" spans="1:14" ht="39.75" customHeight="1" x14ac:dyDescent="0.25">
      <c r="A29" s="21" t="s">
        <v>26</v>
      </c>
      <c r="B29" s="7">
        <v>2433.4</v>
      </c>
      <c r="C29" s="7">
        <v>312.89999999999998</v>
      </c>
      <c r="D29" s="7">
        <f t="shared" si="0"/>
        <v>12.9</v>
      </c>
      <c r="E29" s="7">
        <v>2549.5</v>
      </c>
      <c r="F29" s="7">
        <v>637.29999999999995</v>
      </c>
      <c r="G29" s="7">
        <v>3283.2</v>
      </c>
      <c r="H29" s="7">
        <v>820.8</v>
      </c>
      <c r="I29" s="7">
        <v>8018.2</v>
      </c>
      <c r="J29" s="7">
        <v>1931.3</v>
      </c>
      <c r="K29" s="1">
        <f t="shared" si="1"/>
        <v>16284.3</v>
      </c>
      <c r="L29" s="1">
        <f t="shared" ref="L29:L30" si="3">C29+F29+H29+J29</f>
        <v>3702.3</v>
      </c>
      <c r="M29" s="1">
        <v>1</v>
      </c>
      <c r="N29" s="1">
        <v>1</v>
      </c>
    </row>
    <row r="30" spans="1:14" ht="22.5" customHeight="1" x14ac:dyDescent="0.25">
      <c r="A30" s="22" t="s">
        <v>27</v>
      </c>
      <c r="B30" s="7">
        <f t="shared" ref="B30:N30" si="4">SUM(B11:B29)</f>
        <v>148076.9</v>
      </c>
      <c r="C30" s="7">
        <f t="shared" si="4"/>
        <v>34673</v>
      </c>
      <c r="D30" s="7">
        <f t="shared" si="0"/>
        <v>23.4</v>
      </c>
      <c r="E30" s="7">
        <f t="shared" si="4"/>
        <v>74895.3</v>
      </c>
      <c r="F30" s="7">
        <f t="shared" si="4"/>
        <v>19905.599999999999</v>
      </c>
      <c r="G30" s="7">
        <f t="shared" si="4"/>
        <v>53945.1</v>
      </c>
      <c r="H30" s="7">
        <f t="shared" si="4"/>
        <v>14862.6</v>
      </c>
      <c r="I30" s="7">
        <f t="shared" si="4"/>
        <v>164790.5</v>
      </c>
      <c r="J30" s="7">
        <f t="shared" si="4"/>
        <v>38676.6</v>
      </c>
      <c r="K30" s="1">
        <f t="shared" si="1"/>
        <v>441707.8</v>
      </c>
      <c r="L30" s="1">
        <f t="shared" si="3"/>
        <v>108117.8</v>
      </c>
      <c r="M30" s="1">
        <f t="shared" si="4"/>
        <v>20</v>
      </c>
      <c r="N30" s="1">
        <f t="shared" si="4"/>
        <v>23.8</v>
      </c>
    </row>
    <row r="31" spans="1:14" ht="15.75" x14ac:dyDescent="0.25">
      <c r="E31" s="19"/>
    </row>
  </sheetData>
  <mergeCells count="35">
    <mergeCell ref="L8:L10"/>
    <mergeCell ref="M8:M10"/>
    <mergeCell ref="N8:N10"/>
    <mergeCell ref="F8:F10"/>
    <mergeCell ref="G8:G10"/>
    <mergeCell ref="H8:H10"/>
    <mergeCell ref="I8:I10"/>
    <mergeCell ref="J8:J10"/>
    <mergeCell ref="K8:K10"/>
    <mergeCell ref="I5:I7"/>
    <mergeCell ref="J5:J7"/>
    <mergeCell ref="B5:B7"/>
    <mergeCell ref="C5:C7"/>
    <mergeCell ref="D5:D7"/>
    <mergeCell ref="A8:A10"/>
    <mergeCell ref="B8:B9"/>
    <mergeCell ref="C8:C9"/>
    <mergeCell ref="D8:D9"/>
    <mergeCell ref="E8:E10"/>
    <mergeCell ref="A1:N2"/>
    <mergeCell ref="A3:A7"/>
    <mergeCell ref="B3:N3"/>
    <mergeCell ref="B4:D4"/>
    <mergeCell ref="E4:F4"/>
    <mergeCell ref="G4:H4"/>
    <mergeCell ref="I4:J4"/>
    <mergeCell ref="K4:L4"/>
    <mergeCell ref="M4:M7"/>
    <mergeCell ref="N4:N7"/>
    <mergeCell ref="K5:K7"/>
    <mergeCell ref="L5:L7"/>
    <mergeCell ref="E5:E7"/>
    <mergeCell ref="F5:F7"/>
    <mergeCell ref="G5:G7"/>
    <mergeCell ref="H5:H7"/>
  </mergeCells>
  <pageMargins left="0.51181102362204722" right="0.19685039370078741" top="0.35433070866141736" bottom="0.35433070866141736" header="0.31496062992125984" footer="0.31496062992125984"/>
  <pageSetup paperSize="9" scale="5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01.04.2023 </vt:lpstr>
      <vt:lpstr>Приложение на 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2023-04-14T10:36:33Z</dcterms:modified>
</cp:coreProperties>
</file>