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400" activeTab="1"/>
  </bookViews>
  <sheets>
    <sheet name="на 01.07.2024" sheetId="57" r:id="rId1"/>
    <sheet name="Приложение на 01.07.2024 " sheetId="58" r:id="rId2"/>
  </sheets>
  <calcPr calcId="162913" fullPrecision="0"/>
</workbook>
</file>

<file path=xl/calcChain.xml><?xml version="1.0" encoding="utf-8"?>
<calcChain xmlns="http://schemas.openxmlformats.org/spreadsheetml/2006/main">
  <c r="J30" i="57" l="1"/>
  <c r="D30" i="58" l="1"/>
  <c r="M29" i="58"/>
  <c r="M28" i="58"/>
  <c r="M27" i="58"/>
  <c r="M26" i="58"/>
  <c r="M25" i="58"/>
  <c r="M24" i="58"/>
  <c r="M23" i="58"/>
  <c r="M22" i="58"/>
  <c r="M21" i="58"/>
  <c r="M20" i="58"/>
  <c r="M19" i="58"/>
  <c r="M18" i="58"/>
  <c r="M17" i="58"/>
  <c r="M16" i="58"/>
  <c r="M15" i="58"/>
  <c r="M14" i="58"/>
  <c r="M13" i="58"/>
  <c r="M12" i="58"/>
  <c r="M11" i="58"/>
  <c r="L11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O30" i="58"/>
  <c r="N30" i="58"/>
  <c r="K30" i="58"/>
  <c r="J30" i="58"/>
  <c r="I30" i="58"/>
  <c r="H30" i="58"/>
  <c r="G30" i="58"/>
  <c r="F30" i="58"/>
  <c r="C30" i="58"/>
  <c r="B30" i="58"/>
  <c r="L29" i="58"/>
  <c r="L28" i="58"/>
  <c r="L27" i="58"/>
  <c r="L26" i="58"/>
  <c r="L25" i="58"/>
  <c r="L24" i="58"/>
  <c r="L23" i="58"/>
  <c r="L22" i="58"/>
  <c r="L21" i="58"/>
  <c r="L20" i="58"/>
  <c r="L19" i="58"/>
  <c r="L18" i="58"/>
  <c r="L17" i="58"/>
  <c r="L16" i="58"/>
  <c r="L15" i="58"/>
  <c r="L14" i="58"/>
  <c r="L13" i="58"/>
  <c r="L12" i="58"/>
  <c r="V31" i="57"/>
  <c r="U31" i="57"/>
  <c r="Q31" i="57"/>
  <c r="P31" i="57"/>
  <c r="N31" i="57"/>
  <c r="M31" i="57"/>
  <c r="L31" i="57"/>
  <c r="K31" i="57"/>
  <c r="C31" i="57"/>
  <c r="B31" i="57"/>
  <c r="H30" i="57"/>
  <c r="I30" i="57" s="1"/>
  <c r="S30" i="57" s="1"/>
  <c r="F30" i="57"/>
  <c r="G30" i="57" s="1"/>
  <c r="D30" i="57"/>
  <c r="J29" i="57"/>
  <c r="H29" i="57"/>
  <c r="I29" i="57" s="1"/>
  <c r="S29" i="57" s="1"/>
  <c r="F29" i="57"/>
  <c r="G29" i="57" s="1"/>
  <c r="D29" i="57"/>
  <c r="J28" i="57"/>
  <c r="H28" i="57"/>
  <c r="I28" i="57" s="1"/>
  <c r="S28" i="57" s="1"/>
  <c r="F28" i="57"/>
  <c r="G28" i="57" s="1"/>
  <c r="D28" i="57"/>
  <c r="J27" i="57"/>
  <c r="H27" i="57"/>
  <c r="I27" i="57" s="1"/>
  <c r="S27" i="57" s="1"/>
  <c r="F27" i="57"/>
  <c r="G27" i="57" s="1"/>
  <c r="D27" i="57"/>
  <c r="J26" i="57"/>
  <c r="H26" i="57"/>
  <c r="I26" i="57" s="1"/>
  <c r="S26" i="57" s="1"/>
  <c r="F26" i="57"/>
  <c r="G26" i="57" s="1"/>
  <c r="D26" i="57"/>
  <c r="J25" i="57"/>
  <c r="H25" i="57"/>
  <c r="I25" i="57" s="1"/>
  <c r="S25" i="57" s="1"/>
  <c r="F25" i="57"/>
  <c r="G25" i="57" s="1"/>
  <c r="D25" i="57"/>
  <c r="J24" i="57"/>
  <c r="H24" i="57"/>
  <c r="I24" i="57" s="1"/>
  <c r="S24" i="57" s="1"/>
  <c r="F24" i="57"/>
  <c r="G24" i="57" s="1"/>
  <c r="D24" i="57"/>
  <c r="J23" i="57"/>
  <c r="H23" i="57"/>
  <c r="I23" i="57" s="1"/>
  <c r="S23" i="57" s="1"/>
  <c r="F23" i="57"/>
  <c r="G23" i="57" s="1"/>
  <c r="D23" i="57"/>
  <c r="J22" i="57"/>
  <c r="H22" i="57"/>
  <c r="I22" i="57" s="1"/>
  <c r="S22" i="57" s="1"/>
  <c r="F22" i="57"/>
  <c r="G22" i="57" s="1"/>
  <c r="D22" i="57"/>
  <c r="J21" i="57"/>
  <c r="H21" i="57"/>
  <c r="I21" i="57" s="1"/>
  <c r="S21" i="57" s="1"/>
  <c r="F21" i="57"/>
  <c r="G21" i="57" s="1"/>
  <c r="D21" i="57"/>
  <c r="J20" i="57"/>
  <c r="H20" i="57"/>
  <c r="I20" i="57" s="1"/>
  <c r="S20" i="57" s="1"/>
  <c r="F20" i="57"/>
  <c r="G20" i="57" s="1"/>
  <c r="D20" i="57"/>
  <c r="J19" i="57"/>
  <c r="H19" i="57"/>
  <c r="I19" i="57" s="1"/>
  <c r="S19" i="57" s="1"/>
  <c r="F19" i="57"/>
  <c r="G19" i="57" s="1"/>
  <c r="D19" i="57"/>
  <c r="J18" i="57"/>
  <c r="H18" i="57"/>
  <c r="I18" i="57" s="1"/>
  <c r="S18" i="57" s="1"/>
  <c r="F18" i="57"/>
  <c r="G18" i="57" s="1"/>
  <c r="D18" i="57"/>
  <c r="J17" i="57"/>
  <c r="H17" i="57"/>
  <c r="I17" i="57" s="1"/>
  <c r="S17" i="57" s="1"/>
  <c r="F17" i="57"/>
  <c r="G17" i="57" s="1"/>
  <c r="D17" i="57"/>
  <c r="J16" i="57"/>
  <c r="H16" i="57"/>
  <c r="I16" i="57" s="1"/>
  <c r="S16" i="57" s="1"/>
  <c r="F16" i="57"/>
  <c r="G16" i="57" s="1"/>
  <c r="D16" i="57"/>
  <c r="J15" i="57"/>
  <c r="H15" i="57"/>
  <c r="I15" i="57" s="1"/>
  <c r="S15" i="57" s="1"/>
  <c r="F15" i="57"/>
  <c r="G15" i="57" s="1"/>
  <c r="D15" i="57"/>
  <c r="J14" i="57"/>
  <c r="H14" i="57"/>
  <c r="I14" i="57" s="1"/>
  <c r="S14" i="57" s="1"/>
  <c r="F14" i="57"/>
  <c r="G14" i="57" s="1"/>
  <c r="D14" i="57"/>
  <c r="J13" i="57"/>
  <c r="H13" i="57"/>
  <c r="I13" i="57" s="1"/>
  <c r="S13" i="57" s="1"/>
  <c r="F13" i="57"/>
  <c r="G13" i="57" s="1"/>
  <c r="D13" i="57"/>
  <c r="J12" i="57"/>
  <c r="J31" i="57" s="1"/>
  <c r="H12" i="57"/>
  <c r="F12" i="57"/>
  <c r="D12" i="57"/>
  <c r="R13" i="57" l="1"/>
  <c r="R17" i="57"/>
  <c r="R18" i="57"/>
  <c r="R20" i="57"/>
  <c r="R21" i="57"/>
  <c r="R22" i="57"/>
  <c r="R24" i="57"/>
  <c r="R25" i="57"/>
  <c r="R26" i="57"/>
  <c r="R28" i="57"/>
  <c r="R14" i="57"/>
  <c r="R30" i="57"/>
  <c r="R29" i="57"/>
  <c r="F31" i="57"/>
  <c r="G31" i="57" s="1"/>
  <c r="R16" i="57"/>
  <c r="L30" i="58"/>
  <c r="D31" i="57"/>
  <c r="E30" i="58"/>
  <c r="H31" i="57"/>
  <c r="I31" i="57" s="1"/>
  <c r="I12" i="57"/>
  <c r="S12" i="57" s="1"/>
  <c r="S31" i="57" s="1"/>
  <c r="M30" i="58"/>
  <c r="R15" i="57"/>
  <c r="R19" i="57"/>
  <c r="R23" i="57"/>
  <c r="R27" i="57"/>
  <c r="G12" i="57"/>
  <c r="R12" i="57" s="1"/>
  <c r="R31" i="57" l="1"/>
</calcChain>
</file>

<file path=xl/sharedStrings.xml><?xml version="1.0" encoding="utf-8"?>
<sst xmlns="http://schemas.openxmlformats.org/spreadsheetml/2006/main" count="108" uniqueCount="83">
  <si>
    <t>Расходы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органов местного самоуправления</t>
  </si>
  <si>
    <t>Причины отклонения, в случае превышения установленного норматива</t>
  </si>
  <si>
    <t>Штатная численность</t>
  </si>
  <si>
    <t>Плановые назначения с учетом изменений, тыс. руб.</t>
  </si>
  <si>
    <t xml:space="preserve">Кассовое исполнение на отчетную дату,            тыс. руб. </t>
  </si>
  <si>
    <t>выборных должностных лиц</t>
  </si>
  <si>
    <t>муниципальных служащих</t>
  </si>
  <si>
    <t>в том числе ФОТ</t>
  </si>
  <si>
    <t xml:space="preserve">выборных должностных лиц </t>
  </si>
  <si>
    <t xml:space="preserve"> муниципальных служащих</t>
  </si>
  <si>
    <t>Городское поселение «Рабочий поселок Искателей»</t>
  </si>
  <si>
    <t>Поселок Амдерма</t>
  </si>
  <si>
    <t>Великовисочный сельсовет</t>
  </si>
  <si>
    <t>Канинский сельсовет</t>
  </si>
  <si>
    <t>Коткинский сельсовет</t>
  </si>
  <si>
    <t>Карский сельсовет</t>
  </si>
  <si>
    <t>Колгуевский сельсовет</t>
  </si>
  <si>
    <t>Малоземельский сельсовет</t>
  </si>
  <si>
    <t>Омский сельсовет</t>
  </si>
  <si>
    <t>Пёшский сельсовет</t>
  </si>
  <si>
    <t>Приморско-Куйский сельсовет</t>
  </si>
  <si>
    <t>Тельвисочный сельсовет</t>
  </si>
  <si>
    <t>Тиманский сельсовет</t>
  </si>
  <si>
    <t>Хорей-Верский сельсовет</t>
  </si>
  <si>
    <t>Хоседа-Хардский сельсовет</t>
  </si>
  <si>
    <t>Шоинский сельсовет</t>
  </si>
  <si>
    <t>Юшарский сельсовет</t>
  </si>
  <si>
    <t>ВСЕГО ПОСЕЛЕНИЯ</t>
  </si>
  <si>
    <t>Пустозерский сельсовет</t>
  </si>
  <si>
    <t>Норматив от плановых назначений,              тыс. руб.                                 (гр. 2 х гр. 4)</t>
  </si>
  <si>
    <t xml:space="preserve">Отклонение,   тыс. руб.   </t>
  </si>
  <si>
    <t>Фактически получено на отчетную дату,     тыс. руб.</t>
  </si>
  <si>
    <t>Отчет</t>
  </si>
  <si>
    <t>Всего                                  (гр. 10 + гр. 12)</t>
  </si>
  <si>
    <t>по плановым показателям                                        (гр. 9 - гр. 6)</t>
  </si>
  <si>
    <t>Х</t>
  </si>
  <si>
    <t xml:space="preserve"> &lt;*&gt; - данные заполняются за отчетный финансовый год</t>
  </si>
  <si>
    <t>ПРИМЕЧАНИЕ:</t>
  </si>
  <si>
    <t>% исполнения</t>
  </si>
  <si>
    <t>3А</t>
  </si>
  <si>
    <t>Норматив от фактически полученных налоговых, неналоговых доходов, дотаций на выравнивание бюджетной обеспеченности и иных межбюджетных трансфертов&lt;*&gt;,                                      тыс. руб.                                 (гр. 3 х гр. 4)</t>
  </si>
  <si>
    <t>Андегский сельсовет</t>
  </si>
  <si>
    <t>Налоговые и неналоговые доходы</t>
  </si>
  <si>
    <t>Дотация на выравнивание бюджетной обеспеченности из окружного бюджета</t>
  </si>
  <si>
    <t>Дотация на выравнивание бюджетной обеспеченности из районного бюджета</t>
  </si>
  <si>
    <t>Иные межбюджетные трансферты на поддержку мер по обеспечению сбалансированности бюджета из районного бюджета</t>
  </si>
  <si>
    <t>Итого</t>
  </si>
  <si>
    <t>Плановые назначения с учетом изменений</t>
  </si>
  <si>
    <t>Фактически получено на отчетную дату</t>
  </si>
  <si>
    <t>Наименование МО</t>
  </si>
  <si>
    <t>Доходы, используемые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самоуправления, тыс. руб.</t>
  </si>
  <si>
    <t xml:space="preserve">% исполнения </t>
  </si>
  <si>
    <t>11А</t>
  </si>
  <si>
    <t>12А</t>
  </si>
  <si>
    <r>
      <t xml:space="preserve"> по кассовому исполнению                (гр. 13 - гр. 8),    </t>
    </r>
    <r>
      <rPr>
        <b/>
        <sz val="16"/>
        <color theme="1"/>
        <rFont val="Times New Roman"/>
        <family val="1"/>
        <charset val="204"/>
      </rPr>
      <t>&lt;*&gt;</t>
    </r>
  </si>
  <si>
    <t>в том числе</t>
  </si>
  <si>
    <t>Штатная численность выборных должностных лиц</t>
  </si>
  <si>
    <t>Штатная численность муниципальных служащих</t>
  </si>
  <si>
    <t xml:space="preserve"> выплачиваемых лицам, замещающим выборные должности местного самоуправления, при прекращении ими полномочий</t>
  </si>
  <si>
    <t xml:space="preserve">при поощрении муниципальных управленческих команд за достижение показателей деятельности </t>
  </si>
  <si>
    <t>выплачиваемых муниципальным служащим, увольняемым по истечении срока трудового договора, заключенного на период исполнения полномочий выборного должностного лица</t>
  </si>
  <si>
    <t>при поощрении муниципальных управленческих команд за достижение показателей деятельности</t>
  </si>
  <si>
    <t>Налоговые, неналоговые доходы бюджета муниципального образования, дотации на выравнивание бюджетной обнспеченности и иные межбюджетные трансфертына поддержку мер по сбалансированности бюджета муниципального образования из районного бюджета, всего</t>
  </si>
  <si>
    <t>12Б</t>
  </si>
  <si>
    <t>Предельный норматив от плановых назначений  с учетом расходов на оплату труда, тыс. руб.                           (гр. 5+ гр. 11+ гр. 11А+ гр. 12А+гр. 12Б)</t>
  </si>
  <si>
    <t xml:space="preserve">Утверждено расходов на оплату труда в местном бюджете на 2022 год,  с учетом изменений на отчетную дату,  тыс. руб. </t>
  </si>
  <si>
    <t>2Г</t>
  </si>
  <si>
    <t xml:space="preserve">Предельный норматив от фактически полученных налоговых, неналоговых доходов, дотаций на выравнивание бюджетной обеспеченности, иных межбюджетных трансфертов, с учетом расходов на оплату труда &lt;*&gt;,  тыс. руб.                                  (гр. 7 + гр. 11+ гр.11А+ гр. 12А+гр.12Б) </t>
  </si>
  <si>
    <t>Установленный  норматив в % от налоговых, неналоговых доходов, дотаций на выравнивание бюджетной обеспеченности и иных межбюджетных трансфертов</t>
  </si>
  <si>
    <t>9=2+3+5+7</t>
  </si>
  <si>
    <t>2Д</t>
  </si>
  <si>
    <t>10=2Д+4+6+8</t>
  </si>
  <si>
    <t xml:space="preserve">Фактически получено на 01.04.2024 </t>
  </si>
  <si>
    <t>Плановые назначения с учетом изменений- закон НАО от 15.12.2023 № 16-оз</t>
  </si>
  <si>
    <t>4 = (постановление Администрации НАО от 20.12.2023 № 360-п)</t>
  </si>
  <si>
    <t>Плановые назначения с учетом изменений- решение Совета от 21.12.2023       № 285-р</t>
  </si>
  <si>
    <t xml:space="preserve">Фактически получено на 01.07.2024 </t>
  </si>
  <si>
    <t>2Ж = гр 2Д/гр 2*100</t>
  </si>
  <si>
    <t xml:space="preserve">Информация,  используемая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 муниципальных образований  Ненецкого автономного округа по состоянию на 01 июля 2024 года                                                                                                                                                   </t>
  </si>
  <si>
    <t>Плановые назначения с учетом изменений на 01.07.2024</t>
  </si>
  <si>
    <t xml:space="preserve">Превышение по кассе связано с елиновременной выплатой к отпуску главе поселения и муниципальному служащему </t>
  </si>
  <si>
    <t>Превышение по кассе связано с елиновременной выплатой к отпуску главе поселения (июнь-июль 2024)</t>
  </si>
  <si>
    <t>о соблюдении органами местного самоуправления нормативов формирования расходов на оплату труда депутатов, выборных должностных лиц местного самоуправления, осуществляющих свои полномочия   на постояннной основе, муниципальных служащих   в органах  местного самоуправления муниципальных образований Ненецкого автономного округа по состоянию на 01 июля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</si>
</sst>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6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164" fontId="4" fillId="0" borderId="2" xfId="0" applyNumberFormat="1" applyFont="1" applyBorder="1" applyAlignment="1">
      <alignment horizontal="center" vertical="center"/>
    </xf>
    <xf numFmtId="0" fontId="6" fillId="0" borderId="0" xfId="0" applyFont="1"/>
    <xf numFmtId="164" fontId="9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left" vertical="top" wrapText="1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left" vertical="top" wrapText="1"/>
    </xf>
    <xf numFmtId="164" fontId="7" fillId="0" borderId="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164" fontId="8" fillId="0" borderId="2" xfId="0" applyNumberFormat="1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64" fontId="22" fillId="0" borderId="2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22" fillId="0" borderId="2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23" fillId="0" borderId="2" xfId="0" applyNumberFormat="1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10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view="pageBreakPreview" topLeftCell="A10" zoomScaleNormal="100" zoomScaleSheetLayoutView="100" workbookViewId="0">
      <selection activeCell="B15" sqref="B15"/>
    </sheetView>
  </sheetViews>
  <sheetFormatPr defaultRowHeight="15" x14ac:dyDescent="0.25"/>
  <cols>
    <col min="1" max="1" width="38.85546875" customWidth="1"/>
    <col min="2" max="2" width="27.42578125" customWidth="1"/>
    <col min="3" max="3" width="24.5703125" customWidth="1"/>
    <col min="4" max="4" width="17.42578125" customWidth="1"/>
    <col min="5" max="5" width="28.7109375" customWidth="1"/>
    <col min="6" max="6" width="17.42578125" customWidth="1"/>
    <col min="7" max="7" width="21.85546875" customWidth="1"/>
    <col min="8" max="8" width="30.5703125" customWidth="1"/>
    <col min="9" max="9" width="34.7109375" customWidth="1"/>
    <col min="10" max="10" width="22.28515625" customWidth="1"/>
    <col min="11" max="11" width="20.42578125" customWidth="1"/>
    <col min="12" max="12" width="22.5703125" customWidth="1"/>
    <col min="13" max="13" width="26.5703125" customWidth="1"/>
    <col min="14" max="14" width="17.28515625" customWidth="1"/>
    <col min="15" max="15" width="22.7109375" customWidth="1"/>
    <col min="16" max="16" width="21" customWidth="1"/>
    <col min="17" max="17" width="18.7109375" customWidth="1"/>
    <col min="18" max="18" width="17" customWidth="1"/>
    <col min="19" max="19" width="18.42578125" customWidth="1"/>
    <col min="20" max="20" width="35.7109375" customWidth="1"/>
    <col min="21" max="21" width="14.5703125" customWidth="1"/>
    <col min="22" max="22" width="17.7109375" customWidth="1"/>
    <col min="23" max="23" width="0.5703125" customWidth="1"/>
    <col min="29" max="29" width="12.7109375" customWidth="1"/>
  </cols>
  <sheetData>
    <row r="1" spans="1:26" ht="20.25" customHeight="1" x14ac:dyDescent="0.3">
      <c r="I1" s="45" t="s">
        <v>32</v>
      </c>
      <c r="J1" s="45"/>
      <c r="K1" s="45"/>
      <c r="L1" s="45"/>
      <c r="M1" s="31"/>
    </row>
    <row r="2" spans="1:26" ht="46.5" customHeight="1" x14ac:dyDescent="0.25">
      <c r="A2" s="46" t="s">
        <v>82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6" ht="150" customHeight="1" x14ac:dyDescent="0.3">
      <c r="A3" s="47"/>
      <c r="B3" s="48" t="s">
        <v>62</v>
      </c>
      <c r="C3" s="49"/>
      <c r="D3" s="50"/>
      <c r="E3" s="51" t="s">
        <v>0</v>
      </c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47" t="s">
        <v>1</v>
      </c>
      <c r="U3" s="47" t="s">
        <v>2</v>
      </c>
      <c r="V3" s="47"/>
      <c r="W3" s="2"/>
      <c r="X3" s="2"/>
      <c r="Y3" s="2"/>
      <c r="Z3" s="2"/>
    </row>
    <row r="4" spans="1:26" ht="57.75" customHeight="1" x14ac:dyDescent="0.3">
      <c r="A4" s="47"/>
      <c r="B4" s="47" t="s">
        <v>3</v>
      </c>
      <c r="C4" s="47" t="s">
        <v>31</v>
      </c>
      <c r="D4" s="42" t="s">
        <v>38</v>
      </c>
      <c r="E4" s="47" t="s">
        <v>68</v>
      </c>
      <c r="F4" s="47" t="s">
        <v>29</v>
      </c>
      <c r="G4" s="47" t="s">
        <v>64</v>
      </c>
      <c r="H4" s="47" t="s">
        <v>40</v>
      </c>
      <c r="I4" s="47" t="s">
        <v>67</v>
      </c>
      <c r="J4" s="33" t="s">
        <v>65</v>
      </c>
      <c r="K4" s="34"/>
      <c r="L4" s="34"/>
      <c r="M4" s="34"/>
      <c r="N4" s="34"/>
      <c r="O4" s="34"/>
      <c r="P4" s="35"/>
      <c r="Q4" s="47" t="s">
        <v>4</v>
      </c>
      <c r="R4" s="55" t="s">
        <v>30</v>
      </c>
      <c r="S4" s="56"/>
      <c r="T4" s="47"/>
      <c r="U4" s="47" t="s">
        <v>5</v>
      </c>
      <c r="V4" s="47" t="s">
        <v>6</v>
      </c>
      <c r="W4" s="2"/>
      <c r="X4" s="2"/>
      <c r="Y4" s="2"/>
      <c r="Z4" s="2"/>
    </row>
    <row r="5" spans="1:26" ht="15.75" customHeight="1" x14ac:dyDescent="0.3">
      <c r="A5" s="47"/>
      <c r="B5" s="47"/>
      <c r="C5" s="52"/>
      <c r="D5" s="53"/>
      <c r="E5" s="52"/>
      <c r="F5" s="52"/>
      <c r="G5" s="52"/>
      <c r="H5" s="52"/>
      <c r="I5" s="52"/>
      <c r="J5" s="36"/>
      <c r="K5" s="37"/>
      <c r="L5" s="37"/>
      <c r="M5" s="37"/>
      <c r="N5" s="37"/>
      <c r="O5" s="37"/>
      <c r="P5" s="38"/>
      <c r="Q5" s="52"/>
      <c r="R5" s="56"/>
      <c r="S5" s="56"/>
      <c r="T5" s="47"/>
      <c r="U5" s="52"/>
      <c r="V5" s="52"/>
      <c r="W5" s="2"/>
      <c r="X5" s="2"/>
      <c r="Y5" s="2"/>
      <c r="Z5" s="2"/>
    </row>
    <row r="6" spans="1:26" ht="17.25" customHeight="1" x14ac:dyDescent="0.3">
      <c r="A6" s="47"/>
      <c r="B6" s="47"/>
      <c r="C6" s="52"/>
      <c r="D6" s="53"/>
      <c r="E6" s="52"/>
      <c r="F6" s="52"/>
      <c r="G6" s="52"/>
      <c r="H6" s="52"/>
      <c r="I6" s="52"/>
      <c r="J6" s="36"/>
      <c r="K6" s="37"/>
      <c r="L6" s="37"/>
      <c r="M6" s="37"/>
      <c r="N6" s="37"/>
      <c r="O6" s="37"/>
      <c r="P6" s="38"/>
      <c r="Q6" s="52"/>
      <c r="R6" s="56"/>
      <c r="S6" s="56"/>
      <c r="T6" s="47"/>
      <c r="U6" s="52"/>
      <c r="V6" s="52"/>
      <c r="W6" s="2"/>
      <c r="X6" s="2"/>
      <c r="Y6" s="2"/>
      <c r="Z6" s="2"/>
    </row>
    <row r="7" spans="1:26" ht="30" customHeight="1" x14ac:dyDescent="0.3">
      <c r="A7" s="47"/>
      <c r="B7" s="47"/>
      <c r="C7" s="52"/>
      <c r="D7" s="53"/>
      <c r="E7" s="52"/>
      <c r="F7" s="52"/>
      <c r="G7" s="52"/>
      <c r="H7" s="52"/>
      <c r="I7" s="52"/>
      <c r="J7" s="39"/>
      <c r="K7" s="40"/>
      <c r="L7" s="40"/>
      <c r="M7" s="40"/>
      <c r="N7" s="40"/>
      <c r="O7" s="40"/>
      <c r="P7" s="41"/>
      <c r="Q7" s="52"/>
      <c r="R7" s="56"/>
      <c r="S7" s="56"/>
      <c r="T7" s="47"/>
      <c r="U7" s="52"/>
      <c r="V7" s="52"/>
      <c r="W7" s="2"/>
      <c r="X7" s="2"/>
      <c r="Y7" s="2"/>
      <c r="Z7" s="2"/>
    </row>
    <row r="8" spans="1:26" ht="30.75" customHeight="1" x14ac:dyDescent="0.3">
      <c r="A8" s="47"/>
      <c r="B8" s="47"/>
      <c r="C8" s="52"/>
      <c r="D8" s="53"/>
      <c r="E8" s="52"/>
      <c r="F8" s="52"/>
      <c r="G8" s="52"/>
      <c r="H8" s="52"/>
      <c r="I8" s="52"/>
      <c r="J8" s="47" t="s">
        <v>33</v>
      </c>
      <c r="K8" s="57" t="s">
        <v>7</v>
      </c>
      <c r="L8" s="58"/>
      <c r="M8" s="58"/>
      <c r="N8" s="58"/>
      <c r="O8" s="58"/>
      <c r="P8" s="59"/>
      <c r="Q8" s="52"/>
      <c r="R8" s="55" t="s">
        <v>34</v>
      </c>
      <c r="S8" s="55" t="s">
        <v>54</v>
      </c>
      <c r="T8" s="47"/>
      <c r="U8" s="52"/>
      <c r="V8" s="52"/>
      <c r="W8" s="2"/>
      <c r="X8" s="2"/>
      <c r="Y8" s="2"/>
      <c r="Z8" s="2"/>
    </row>
    <row r="9" spans="1:26" ht="30.75" customHeight="1" x14ac:dyDescent="0.3">
      <c r="A9" s="47"/>
      <c r="B9" s="47"/>
      <c r="C9" s="52"/>
      <c r="D9" s="53"/>
      <c r="E9" s="52"/>
      <c r="F9" s="52"/>
      <c r="G9" s="52"/>
      <c r="H9" s="52"/>
      <c r="I9" s="52"/>
      <c r="J9" s="47"/>
      <c r="K9" s="42" t="s">
        <v>8</v>
      </c>
      <c r="L9" s="60" t="s">
        <v>55</v>
      </c>
      <c r="M9" s="61"/>
      <c r="N9" s="42" t="s">
        <v>9</v>
      </c>
      <c r="O9" s="44" t="s">
        <v>55</v>
      </c>
      <c r="P9" s="44"/>
      <c r="Q9" s="52"/>
      <c r="R9" s="55"/>
      <c r="S9" s="55"/>
      <c r="T9" s="47"/>
      <c r="U9" s="52"/>
      <c r="V9" s="52"/>
      <c r="W9" s="2"/>
      <c r="X9" s="2"/>
      <c r="Y9" s="2"/>
      <c r="Z9" s="2"/>
    </row>
    <row r="10" spans="1:26" ht="201.75" customHeight="1" thickBot="1" x14ac:dyDescent="0.35">
      <c r="A10" s="47"/>
      <c r="B10" s="42"/>
      <c r="C10" s="52"/>
      <c r="D10" s="43"/>
      <c r="E10" s="52"/>
      <c r="F10" s="52"/>
      <c r="G10" s="52"/>
      <c r="H10" s="52"/>
      <c r="I10" s="52"/>
      <c r="J10" s="47"/>
      <c r="K10" s="43"/>
      <c r="L10" s="22" t="s">
        <v>58</v>
      </c>
      <c r="M10" s="22" t="s">
        <v>59</v>
      </c>
      <c r="N10" s="43"/>
      <c r="O10" s="25" t="s">
        <v>60</v>
      </c>
      <c r="P10" s="25" t="s">
        <v>61</v>
      </c>
      <c r="Q10" s="52"/>
      <c r="R10" s="55"/>
      <c r="S10" s="55"/>
      <c r="T10" s="47"/>
      <c r="U10" s="52"/>
      <c r="V10" s="52"/>
      <c r="W10" s="2"/>
      <c r="X10" s="2"/>
      <c r="Y10" s="2"/>
      <c r="Z10" s="2"/>
    </row>
    <row r="11" spans="1:26" ht="27" customHeight="1" thickBot="1" x14ac:dyDescent="0.3">
      <c r="A11" s="13">
        <v>1</v>
      </c>
      <c r="B11" s="30">
        <v>2</v>
      </c>
      <c r="C11" s="8">
        <v>3</v>
      </c>
      <c r="D11" s="8" t="s">
        <v>39</v>
      </c>
      <c r="E11" s="27" t="s">
        <v>74</v>
      </c>
      <c r="F11" s="8">
        <v>5</v>
      </c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13">
        <v>11</v>
      </c>
      <c r="M11" s="8" t="s">
        <v>52</v>
      </c>
      <c r="N11" s="8">
        <v>12</v>
      </c>
      <c r="O11" s="8" t="s">
        <v>53</v>
      </c>
      <c r="P11" s="8" t="s">
        <v>63</v>
      </c>
      <c r="Q11" s="8">
        <v>13</v>
      </c>
      <c r="R11" s="8">
        <v>14</v>
      </c>
      <c r="S11" s="8">
        <v>15</v>
      </c>
      <c r="T11" s="8">
        <v>16</v>
      </c>
      <c r="U11" s="8">
        <v>17</v>
      </c>
      <c r="V11" s="8">
        <v>18</v>
      </c>
    </row>
    <row r="12" spans="1:26" ht="85.5" customHeight="1" x14ac:dyDescent="0.25">
      <c r="A12" s="10" t="s">
        <v>10</v>
      </c>
      <c r="B12" s="29">
        <v>178807.9</v>
      </c>
      <c r="C12" s="1">
        <v>109870.8</v>
      </c>
      <c r="D12" s="1">
        <f>C12/B12*100</f>
        <v>61.4</v>
      </c>
      <c r="E12" s="1">
        <v>7.4</v>
      </c>
      <c r="F12" s="1">
        <f t="shared" ref="F12:F15" si="0">B12*E12%</f>
        <v>13231.8</v>
      </c>
      <c r="G12" s="1">
        <f t="shared" ref="G12:G30" si="1">(F12+L12+M12+P12+O12)</f>
        <v>13231.8</v>
      </c>
      <c r="H12" s="1">
        <f t="shared" ref="H12:H30" si="2">C12*E12%</f>
        <v>8130.4</v>
      </c>
      <c r="I12" s="1">
        <f t="shared" ref="I12:I31" si="3">(H12+L12+M12+P12+O12)</f>
        <v>8130.4</v>
      </c>
      <c r="J12" s="1">
        <f t="shared" ref="J12:J29" si="4">K12+N12</f>
        <v>11898.7</v>
      </c>
      <c r="K12" s="1">
        <v>5386</v>
      </c>
      <c r="L12" s="1">
        <v>0</v>
      </c>
      <c r="M12" s="1">
        <v>0</v>
      </c>
      <c r="N12" s="1">
        <v>6512.7</v>
      </c>
      <c r="O12" s="1">
        <v>0</v>
      </c>
      <c r="P12" s="1">
        <v>0</v>
      </c>
      <c r="Q12" s="1">
        <v>5064.3999999999996</v>
      </c>
      <c r="R12" s="7">
        <f t="shared" ref="R12:R30" si="5">J12-G12</f>
        <v>-1333.1</v>
      </c>
      <c r="S12" s="7">
        <f t="shared" ref="S12:S30" si="6">Q12-I12</f>
        <v>-3066</v>
      </c>
      <c r="T12" s="24"/>
      <c r="U12" s="1">
        <v>2</v>
      </c>
      <c r="V12" s="7">
        <v>4</v>
      </c>
    </row>
    <row r="13" spans="1:26" ht="50.25" customHeight="1" x14ac:dyDescent="0.25">
      <c r="A13" s="10" t="s">
        <v>41</v>
      </c>
      <c r="B13" s="1">
        <v>10900.3</v>
      </c>
      <c r="C13" s="1">
        <v>6995.7</v>
      </c>
      <c r="D13" s="1">
        <f t="shared" ref="D13:D31" si="7">C13/B13*100</f>
        <v>64.2</v>
      </c>
      <c r="E13" s="1">
        <v>33.4</v>
      </c>
      <c r="F13" s="1">
        <f t="shared" si="0"/>
        <v>3640.7</v>
      </c>
      <c r="G13" s="1">
        <f t="shared" si="1"/>
        <v>3640.7</v>
      </c>
      <c r="H13" s="1">
        <f t="shared" si="2"/>
        <v>2336.6</v>
      </c>
      <c r="I13" s="1">
        <f t="shared" si="3"/>
        <v>2336.6</v>
      </c>
      <c r="J13" s="1">
        <f t="shared" si="4"/>
        <v>3394.7</v>
      </c>
      <c r="K13" s="7">
        <v>2400</v>
      </c>
      <c r="L13" s="1">
        <v>0</v>
      </c>
      <c r="M13" s="1">
        <v>0</v>
      </c>
      <c r="N13" s="7">
        <v>994.7</v>
      </c>
      <c r="O13" s="7">
        <v>0</v>
      </c>
      <c r="P13" s="7">
        <v>0</v>
      </c>
      <c r="Q13" s="1">
        <v>1917</v>
      </c>
      <c r="R13" s="3">
        <f t="shared" si="5"/>
        <v>-246</v>
      </c>
      <c r="S13" s="3">
        <f t="shared" si="6"/>
        <v>-419.6</v>
      </c>
      <c r="T13" s="21"/>
      <c r="U13" s="1">
        <v>1</v>
      </c>
      <c r="V13" s="7">
        <v>1</v>
      </c>
    </row>
    <row r="14" spans="1:26" ht="45" customHeight="1" x14ac:dyDescent="0.25">
      <c r="A14" s="11" t="s">
        <v>11</v>
      </c>
      <c r="B14" s="1">
        <v>22137.599999999999</v>
      </c>
      <c r="C14" s="1">
        <v>10337.6</v>
      </c>
      <c r="D14" s="1">
        <f t="shared" si="7"/>
        <v>46.7</v>
      </c>
      <c r="E14" s="1">
        <v>15.1</v>
      </c>
      <c r="F14" s="1">
        <f t="shared" si="0"/>
        <v>3342.8</v>
      </c>
      <c r="G14" s="1">
        <f t="shared" si="1"/>
        <v>3342.8</v>
      </c>
      <c r="H14" s="1">
        <f t="shared" si="2"/>
        <v>1561</v>
      </c>
      <c r="I14" s="1">
        <f t="shared" si="3"/>
        <v>1561</v>
      </c>
      <c r="J14" s="1">
        <f t="shared" si="4"/>
        <v>2793.8</v>
      </c>
      <c r="K14" s="7">
        <v>2626.4</v>
      </c>
      <c r="L14" s="1">
        <v>0</v>
      </c>
      <c r="M14" s="7">
        <v>0</v>
      </c>
      <c r="N14" s="1">
        <v>167.4</v>
      </c>
      <c r="O14" s="1">
        <v>0</v>
      </c>
      <c r="P14" s="1">
        <v>0</v>
      </c>
      <c r="Q14" s="1">
        <v>1153.5</v>
      </c>
      <c r="R14" s="7">
        <f t="shared" si="5"/>
        <v>-549</v>
      </c>
      <c r="S14" s="7">
        <f t="shared" si="6"/>
        <v>-407.5</v>
      </c>
      <c r="T14" s="14"/>
      <c r="U14" s="1">
        <v>1</v>
      </c>
      <c r="V14" s="1">
        <v>0.3</v>
      </c>
    </row>
    <row r="15" spans="1:26" ht="60" customHeight="1" x14ac:dyDescent="0.25">
      <c r="A15" s="11" t="s">
        <v>12</v>
      </c>
      <c r="B15" s="7">
        <v>29941.9</v>
      </c>
      <c r="C15" s="1">
        <v>19899.5</v>
      </c>
      <c r="D15" s="1">
        <f t="shared" si="7"/>
        <v>66.5</v>
      </c>
      <c r="E15" s="1">
        <v>21.3</v>
      </c>
      <c r="F15" s="1">
        <f t="shared" si="0"/>
        <v>6377.6</v>
      </c>
      <c r="G15" s="1">
        <f t="shared" si="1"/>
        <v>6377.6</v>
      </c>
      <c r="H15" s="1">
        <f>C15*E15%</f>
        <v>4238.6000000000004</v>
      </c>
      <c r="I15" s="1">
        <f t="shared" si="3"/>
        <v>4238.6000000000004</v>
      </c>
      <c r="J15" s="1">
        <f t="shared" si="4"/>
        <v>5159.7</v>
      </c>
      <c r="K15" s="1">
        <v>2703.6</v>
      </c>
      <c r="L15" s="1">
        <v>0</v>
      </c>
      <c r="M15" s="7">
        <v>0</v>
      </c>
      <c r="N15" s="1">
        <v>2456.1</v>
      </c>
      <c r="O15" s="1">
        <v>0</v>
      </c>
      <c r="P15" s="1">
        <v>0</v>
      </c>
      <c r="Q15" s="1">
        <v>2101.8000000000002</v>
      </c>
      <c r="R15" s="7">
        <f t="shared" si="5"/>
        <v>-1217.9000000000001</v>
      </c>
      <c r="S15" s="7">
        <f t="shared" si="6"/>
        <v>-2136.8000000000002</v>
      </c>
      <c r="T15" s="14"/>
      <c r="U15" s="1">
        <v>1</v>
      </c>
      <c r="V15" s="1">
        <v>2</v>
      </c>
    </row>
    <row r="16" spans="1:26" ht="48.75" customHeight="1" x14ac:dyDescent="0.25">
      <c r="A16" s="11" t="s">
        <v>13</v>
      </c>
      <c r="B16" s="1">
        <v>26656.5</v>
      </c>
      <c r="C16" s="1">
        <v>15097.1</v>
      </c>
      <c r="D16" s="1">
        <f t="shared" si="7"/>
        <v>56.6</v>
      </c>
      <c r="E16" s="1">
        <v>22.8</v>
      </c>
      <c r="F16" s="1">
        <f>B16*E16%</f>
        <v>6077.7</v>
      </c>
      <c r="G16" s="1">
        <f t="shared" si="1"/>
        <v>6077.7</v>
      </c>
      <c r="H16" s="1">
        <f t="shared" si="2"/>
        <v>3442.1</v>
      </c>
      <c r="I16" s="1">
        <f t="shared" si="3"/>
        <v>3442.1</v>
      </c>
      <c r="J16" s="1">
        <f t="shared" si="4"/>
        <v>4891.3999999999996</v>
      </c>
      <c r="K16" s="1">
        <v>2834.4</v>
      </c>
      <c r="L16" s="1">
        <v>0</v>
      </c>
      <c r="M16" s="7">
        <v>0</v>
      </c>
      <c r="N16" s="1">
        <v>2057</v>
      </c>
      <c r="O16" s="1">
        <v>0</v>
      </c>
      <c r="P16" s="1">
        <v>0</v>
      </c>
      <c r="Q16" s="1">
        <v>1945.8</v>
      </c>
      <c r="R16" s="7">
        <f t="shared" si="5"/>
        <v>-1186.3</v>
      </c>
      <c r="S16" s="7">
        <f t="shared" si="6"/>
        <v>-1496.3</v>
      </c>
      <c r="T16" s="14"/>
      <c r="U16" s="1">
        <v>1</v>
      </c>
      <c r="V16" s="1">
        <v>2</v>
      </c>
    </row>
    <row r="17" spans="1:22" ht="54" customHeight="1" x14ac:dyDescent="0.25">
      <c r="A17" s="11" t="s">
        <v>14</v>
      </c>
      <c r="B17" s="1">
        <v>11808.3</v>
      </c>
      <c r="C17" s="1">
        <v>7045.9</v>
      </c>
      <c r="D17" s="1">
        <f t="shared" si="7"/>
        <v>59.7</v>
      </c>
      <c r="E17" s="1">
        <v>27.2</v>
      </c>
      <c r="F17" s="1">
        <f t="shared" ref="F17:F30" si="8">B17*E17%</f>
        <v>3211.9</v>
      </c>
      <c r="G17" s="1">
        <f t="shared" si="1"/>
        <v>3211.9</v>
      </c>
      <c r="H17" s="1">
        <f t="shared" si="2"/>
        <v>1916.5</v>
      </c>
      <c r="I17" s="1">
        <f t="shared" si="3"/>
        <v>1916.5</v>
      </c>
      <c r="J17" s="1">
        <f t="shared" si="4"/>
        <v>2944.3</v>
      </c>
      <c r="K17" s="1">
        <v>1913.2</v>
      </c>
      <c r="L17" s="1">
        <v>0</v>
      </c>
      <c r="M17" s="7">
        <v>0</v>
      </c>
      <c r="N17" s="1">
        <v>1031.0999999999999</v>
      </c>
      <c r="O17" s="1">
        <v>0</v>
      </c>
      <c r="P17" s="1">
        <v>0</v>
      </c>
      <c r="Q17" s="1">
        <v>1500.6</v>
      </c>
      <c r="R17" s="3">
        <f t="shared" si="5"/>
        <v>-267.60000000000002</v>
      </c>
      <c r="S17" s="7">
        <f t="shared" si="6"/>
        <v>-415.9</v>
      </c>
      <c r="T17" s="14"/>
      <c r="U17" s="1">
        <v>1</v>
      </c>
      <c r="V17" s="1">
        <v>1</v>
      </c>
    </row>
    <row r="18" spans="1:22" ht="57.75" customHeight="1" x14ac:dyDescent="0.25">
      <c r="A18" s="11" t="s">
        <v>15</v>
      </c>
      <c r="B18" s="1">
        <v>16181.2</v>
      </c>
      <c r="C18" s="1">
        <v>8289</v>
      </c>
      <c r="D18" s="1">
        <f t="shared" si="7"/>
        <v>51.2</v>
      </c>
      <c r="E18" s="1">
        <v>28.4</v>
      </c>
      <c r="F18" s="1">
        <f t="shared" si="8"/>
        <v>4595.5</v>
      </c>
      <c r="G18" s="1">
        <f t="shared" si="1"/>
        <v>4595.5</v>
      </c>
      <c r="H18" s="1">
        <f t="shared" si="2"/>
        <v>2354.1</v>
      </c>
      <c r="I18" s="1">
        <f t="shared" si="3"/>
        <v>2354.1</v>
      </c>
      <c r="J18" s="1">
        <f t="shared" si="4"/>
        <v>4593.1000000000004</v>
      </c>
      <c r="K18" s="1">
        <v>2426.9</v>
      </c>
      <c r="L18" s="1">
        <v>0</v>
      </c>
      <c r="M18" s="1">
        <v>0</v>
      </c>
      <c r="N18" s="1">
        <v>2166.1999999999998</v>
      </c>
      <c r="O18" s="1">
        <v>0</v>
      </c>
      <c r="P18" s="1">
        <v>0</v>
      </c>
      <c r="Q18" s="1">
        <v>2017.5</v>
      </c>
      <c r="R18" s="7">
        <f t="shared" si="5"/>
        <v>-2.4</v>
      </c>
      <c r="S18" s="3">
        <f t="shared" si="6"/>
        <v>-336.6</v>
      </c>
      <c r="T18" s="16"/>
      <c r="U18" s="1">
        <v>1</v>
      </c>
      <c r="V18" s="1">
        <v>2</v>
      </c>
    </row>
    <row r="19" spans="1:22" ht="57.75" customHeight="1" x14ac:dyDescent="0.25">
      <c r="A19" s="11" t="s">
        <v>16</v>
      </c>
      <c r="B19" s="1">
        <v>16047.8</v>
      </c>
      <c r="C19" s="1">
        <v>7990.2</v>
      </c>
      <c r="D19" s="1">
        <f t="shared" si="7"/>
        <v>49.8</v>
      </c>
      <c r="E19" s="1">
        <v>22.7</v>
      </c>
      <c r="F19" s="1">
        <f t="shared" si="8"/>
        <v>3642.9</v>
      </c>
      <c r="G19" s="1">
        <f t="shared" si="1"/>
        <v>3642.9</v>
      </c>
      <c r="H19" s="1">
        <f t="shared" si="2"/>
        <v>1813.8</v>
      </c>
      <c r="I19" s="1">
        <f t="shared" si="3"/>
        <v>1813.8</v>
      </c>
      <c r="J19" s="1">
        <f t="shared" si="4"/>
        <v>3638.8</v>
      </c>
      <c r="K19" s="7">
        <v>2452.8000000000002</v>
      </c>
      <c r="L19" s="1">
        <v>0</v>
      </c>
      <c r="M19" s="1">
        <v>0</v>
      </c>
      <c r="N19" s="1">
        <v>1186</v>
      </c>
      <c r="O19" s="1">
        <v>0</v>
      </c>
      <c r="P19" s="1">
        <v>0</v>
      </c>
      <c r="Q19" s="1">
        <v>1721</v>
      </c>
      <c r="R19" s="7">
        <f t="shared" si="5"/>
        <v>-4.0999999999999996</v>
      </c>
      <c r="S19" s="7">
        <f t="shared" si="6"/>
        <v>-92.8</v>
      </c>
      <c r="T19" s="14"/>
      <c r="U19" s="1">
        <v>1</v>
      </c>
      <c r="V19" s="7">
        <v>1</v>
      </c>
    </row>
    <row r="20" spans="1:22" ht="62.25" customHeight="1" x14ac:dyDescent="0.25">
      <c r="A20" s="11" t="s">
        <v>17</v>
      </c>
      <c r="B20" s="1">
        <v>18037.7</v>
      </c>
      <c r="C20" s="1">
        <v>9160.6</v>
      </c>
      <c r="D20" s="1">
        <f t="shared" si="7"/>
        <v>50.8</v>
      </c>
      <c r="E20" s="1">
        <v>23.7</v>
      </c>
      <c r="F20" s="1">
        <f t="shared" si="8"/>
        <v>4274.8999999999996</v>
      </c>
      <c r="G20" s="1">
        <f>(F20+L20+M20+P20+O20)</f>
        <v>4274.8999999999996</v>
      </c>
      <c r="H20" s="1">
        <f t="shared" si="2"/>
        <v>2171.1</v>
      </c>
      <c r="I20" s="1">
        <f t="shared" si="3"/>
        <v>2171.1</v>
      </c>
      <c r="J20" s="1">
        <f t="shared" si="4"/>
        <v>3668.2</v>
      </c>
      <c r="K20" s="1">
        <v>2717.7</v>
      </c>
      <c r="L20" s="1">
        <v>0</v>
      </c>
      <c r="M20" s="1">
        <v>0</v>
      </c>
      <c r="N20" s="1">
        <v>950.5</v>
      </c>
      <c r="O20" s="1">
        <v>0</v>
      </c>
      <c r="P20" s="1">
        <v>0</v>
      </c>
      <c r="Q20" s="1">
        <v>1536.9</v>
      </c>
      <c r="R20" s="7">
        <f t="shared" si="5"/>
        <v>-606.70000000000005</v>
      </c>
      <c r="S20" s="7">
        <f t="shared" si="6"/>
        <v>-634.20000000000005</v>
      </c>
      <c r="T20" s="9"/>
      <c r="U20" s="1">
        <v>1</v>
      </c>
      <c r="V20" s="1">
        <v>1</v>
      </c>
    </row>
    <row r="21" spans="1:22" ht="57.75" customHeight="1" x14ac:dyDescent="0.25">
      <c r="A21" s="11" t="s">
        <v>18</v>
      </c>
      <c r="B21" s="1">
        <v>17979.400000000001</v>
      </c>
      <c r="C21" s="1">
        <v>8963.7000000000007</v>
      </c>
      <c r="D21" s="1">
        <f t="shared" si="7"/>
        <v>49.9</v>
      </c>
      <c r="E21" s="1">
        <v>24.1</v>
      </c>
      <c r="F21" s="1">
        <f t="shared" si="8"/>
        <v>4333</v>
      </c>
      <c r="G21" s="1">
        <f t="shared" si="1"/>
        <v>4333</v>
      </c>
      <c r="H21" s="1">
        <f t="shared" si="2"/>
        <v>2160.3000000000002</v>
      </c>
      <c r="I21" s="1">
        <f t="shared" si="3"/>
        <v>2160.3000000000002</v>
      </c>
      <c r="J21" s="7">
        <f t="shared" si="4"/>
        <v>3793.5</v>
      </c>
      <c r="K21" s="7">
        <v>2534</v>
      </c>
      <c r="L21" s="1">
        <v>0</v>
      </c>
      <c r="M21" s="1">
        <v>0</v>
      </c>
      <c r="N21" s="1">
        <v>1259.5</v>
      </c>
      <c r="O21" s="1">
        <v>0</v>
      </c>
      <c r="P21" s="1">
        <v>0</v>
      </c>
      <c r="Q21" s="1">
        <v>1904.3</v>
      </c>
      <c r="R21" s="3">
        <f t="shared" si="5"/>
        <v>-539.5</v>
      </c>
      <c r="S21" s="7">
        <f t="shared" si="6"/>
        <v>-256</v>
      </c>
      <c r="T21" s="28"/>
      <c r="U21" s="1">
        <v>1</v>
      </c>
      <c r="V21" s="1">
        <v>1</v>
      </c>
    </row>
    <row r="22" spans="1:22" ht="57.75" customHeight="1" x14ac:dyDescent="0.25">
      <c r="A22" s="11" t="s">
        <v>19</v>
      </c>
      <c r="B22" s="7">
        <v>25850.400000000001</v>
      </c>
      <c r="C22" s="7">
        <v>13618.1</v>
      </c>
      <c r="D22" s="1">
        <f t="shared" si="7"/>
        <v>52.7</v>
      </c>
      <c r="E22" s="1">
        <v>23.9</v>
      </c>
      <c r="F22" s="1">
        <f t="shared" si="8"/>
        <v>6178.2</v>
      </c>
      <c r="G22" s="7">
        <f t="shared" si="1"/>
        <v>6178.2</v>
      </c>
      <c r="H22" s="7">
        <f t="shared" si="2"/>
        <v>3254.7</v>
      </c>
      <c r="I22" s="7">
        <f t="shared" si="3"/>
        <v>3254.7</v>
      </c>
      <c r="J22" s="7">
        <f t="shared" si="4"/>
        <v>5352.5</v>
      </c>
      <c r="K22" s="1">
        <v>2834.3</v>
      </c>
      <c r="L22" s="1">
        <v>0</v>
      </c>
      <c r="M22" s="1">
        <v>0</v>
      </c>
      <c r="N22" s="1">
        <v>2518.1999999999998</v>
      </c>
      <c r="O22" s="1">
        <v>0</v>
      </c>
      <c r="P22" s="1">
        <v>0</v>
      </c>
      <c r="Q22" s="1">
        <v>2432.1999999999998</v>
      </c>
      <c r="R22" s="7">
        <f t="shared" si="5"/>
        <v>-825.7</v>
      </c>
      <c r="S22" s="7">
        <f t="shared" si="6"/>
        <v>-822.5</v>
      </c>
      <c r="T22" s="14"/>
      <c r="U22" s="1">
        <v>1</v>
      </c>
      <c r="V22" s="1">
        <v>2</v>
      </c>
    </row>
    <row r="23" spans="1:22" ht="51.75" customHeight="1" x14ac:dyDescent="0.25">
      <c r="A23" s="11" t="s">
        <v>20</v>
      </c>
      <c r="B23" s="1">
        <v>28501.4</v>
      </c>
      <c r="C23" s="1">
        <v>11889.4</v>
      </c>
      <c r="D23" s="1">
        <f t="shared" si="7"/>
        <v>41.7</v>
      </c>
      <c r="E23" s="1">
        <v>20</v>
      </c>
      <c r="F23" s="1">
        <f t="shared" si="8"/>
        <v>5700.3</v>
      </c>
      <c r="G23" s="7">
        <f t="shared" si="1"/>
        <v>5700.3</v>
      </c>
      <c r="H23" s="7">
        <f t="shared" si="2"/>
        <v>2377.9</v>
      </c>
      <c r="I23" s="7">
        <f t="shared" si="3"/>
        <v>2377.9</v>
      </c>
      <c r="J23" s="7">
        <f t="shared" si="4"/>
        <v>3959.4</v>
      </c>
      <c r="K23" s="1">
        <v>2590.1</v>
      </c>
      <c r="L23" s="1">
        <v>0</v>
      </c>
      <c r="M23" s="1">
        <v>0</v>
      </c>
      <c r="N23" s="1">
        <v>1369.3</v>
      </c>
      <c r="O23" s="1">
        <v>0</v>
      </c>
      <c r="P23" s="1">
        <v>0</v>
      </c>
      <c r="Q23" s="1">
        <v>1706.4</v>
      </c>
      <c r="R23" s="7">
        <f t="shared" si="5"/>
        <v>-1740.9</v>
      </c>
      <c r="S23" s="7">
        <f t="shared" si="6"/>
        <v>-671.5</v>
      </c>
      <c r="T23" s="1"/>
      <c r="U23" s="1">
        <v>1</v>
      </c>
      <c r="V23" s="7">
        <v>1</v>
      </c>
    </row>
    <row r="24" spans="1:22" ht="61.5" customHeight="1" x14ac:dyDescent="0.25">
      <c r="A24" s="11" t="s">
        <v>28</v>
      </c>
      <c r="B24" s="1">
        <v>19943</v>
      </c>
      <c r="C24" s="1">
        <v>10747.5</v>
      </c>
      <c r="D24" s="26">
        <f t="shared" si="7"/>
        <v>53.89</v>
      </c>
      <c r="E24" s="1">
        <v>16.399999999999999</v>
      </c>
      <c r="F24" s="1">
        <f t="shared" si="8"/>
        <v>3270.7</v>
      </c>
      <c r="G24" s="7">
        <f t="shared" si="1"/>
        <v>3270.7</v>
      </c>
      <c r="H24" s="7">
        <f t="shared" si="2"/>
        <v>1762.6</v>
      </c>
      <c r="I24" s="7">
        <f t="shared" si="3"/>
        <v>1762.6</v>
      </c>
      <c r="J24" s="7">
        <f t="shared" si="4"/>
        <v>3107</v>
      </c>
      <c r="K24" s="1">
        <v>2125.8000000000002</v>
      </c>
      <c r="L24" s="1">
        <v>0</v>
      </c>
      <c r="M24" s="1">
        <v>0</v>
      </c>
      <c r="N24" s="1">
        <v>981.2</v>
      </c>
      <c r="O24" s="1">
        <v>0</v>
      </c>
      <c r="P24" s="1">
        <v>0</v>
      </c>
      <c r="Q24" s="1">
        <v>1513.1</v>
      </c>
      <c r="R24" s="7">
        <f t="shared" si="5"/>
        <v>-163.69999999999999</v>
      </c>
      <c r="S24" s="7">
        <f t="shared" si="6"/>
        <v>-249.5</v>
      </c>
      <c r="T24" s="21"/>
      <c r="U24" s="1">
        <v>1</v>
      </c>
      <c r="V24" s="1">
        <v>1</v>
      </c>
    </row>
    <row r="25" spans="1:22" ht="51" customHeight="1" x14ac:dyDescent="0.25">
      <c r="A25" s="11" t="s">
        <v>21</v>
      </c>
      <c r="B25" s="1">
        <v>19622.7</v>
      </c>
      <c r="C25" s="1">
        <v>10424.6</v>
      </c>
      <c r="D25" s="1">
        <f t="shared" si="7"/>
        <v>53.1</v>
      </c>
      <c r="E25" s="1">
        <v>21.8</v>
      </c>
      <c r="F25" s="1">
        <f t="shared" si="8"/>
        <v>4277.7</v>
      </c>
      <c r="G25" s="1">
        <f t="shared" si="1"/>
        <v>4277.7</v>
      </c>
      <c r="H25" s="1">
        <f t="shared" si="2"/>
        <v>2272.6</v>
      </c>
      <c r="I25" s="1">
        <f t="shared" si="3"/>
        <v>2272.6</v>
      </c>
      <c r="J25" s="1">
        <f t="shared" si="4"/>
        <v>3810.8</v>
      </c>
      <c r="K25" s="1">
        <v>2657.2</v>
      </c>
      <c r="L25" s="1">
        <v>0</v>
      </c>
      <c r="M25" s="1">
        <v>0</v>
      </c>
      <c r="N25" s="1">
        <v>1153.5999999999999</v>
      </c>
      <c r="O25" s="1">
        <v>0</v>
      </c>
      <c r="P25" s="1">
        <v>0</v>
      </c>
      <c r="Q25" s="7">
        <v>1972</v>
      </c>
      <c r="R25" s="7">
        <f t="shared" si="5"/>
        <v>-466.9</v>
      </c>
      <c r="S25" s="7">
        <f t="shared" si="6"/>
        <v>-300.60000000000002</v>
      </c>
      <c r="T25" s="14"/>
      <c r="U25" s="1">
        <v>1</v>
      </c>
      <c r="V25" s="1">
        <v>1</v>
      </c>
    </row>
    <row r="26" spans="1:22" ht="51.75" customHeight="1" x14ac:dyDescent="0.25">
      <c r="A26" s="11" t="s">
        <v>22</v>
      </c>
      <c r="B26" s="1">
        <v>17007.099999999999</v>
      </c>
      <c r="C26" s="1">
        <v>9665.9</v>
      </c>
      <c r="D26" s="1">
        <f t="shared" si="7"/>
        <v>56.8</v>
      </c>
      <c r="E26" s="1">
        <v>25.6</v>
      </c>
      <c r="F26" s="1">
        <f t="shared" si="8"/>
        <v>4353.8</v>
      </c>
      <c r="G26" s="1">
        <f t="shared" si="1"/>
        <v>4353.8</v>
      </c>
      <c r="H26" s="1">
        <f t="shared" si="2"/>
        <v>2474.5</v>
      </c>
      <c r="I26" s="1">
        <f t="shared" si="3"/>
        <v>2474.5</v>
      </c>
      <c r="J26" s="1">
        <f t="shared" si="4"/>
        <v>3654</v>
      </c>
      <c r="K26" s="1">
        <v>2574.8000000000002</v>
      </c>
      <c r="L26" s="1">
        <v>0</v>
      </c>
      <c r="M26" s="1">
        <v>0</v>
      </c>
      <c r="N26" s="1">
        <v>1079.2</v>
      </c>
      <c r="O26" s="1">
        <v>0</v>
      </c>
      <c r="P26" s="1">
        <v>0</v>
      </c>
      <c r="Q26" s="1">
        <v>1918.9</v>
      </c>
      <c r="R26" s="7">
        <f t="shared" si="5"/>
        <v>-699.8</v>
      </c>
      <c r="S26" s="3">
        <f t="shared" si="6"/>
        <v>-555.6</v>
      </c>
      <c r="T26" s="14"/>
      <c r="U26" s="1">
        <v>1</v>
      </c>
      <c r="V26" s="1">
        <v>1</v>
      </c>
    </row>
    <row r="27" spans="1:22" ht="48" customHeight="1" x14ac:dyDescent="0.25">
      <c r="A27" s="11" t="s">
        <v>23</v>
      </c>
      <c r="B27" s="7">
        <v>25246.9</v>
      </c>
      <c r="C27" s="7">
        <v>13734.5</v>
      </c>
      <c r="D27" s="7">
        <f t="shared" si="7"/>
        <v>54.4</v>
      </c>
      <c r="E27" s="7">
        <v>15.1</v>
      </c>
      <c r="F27" s="7">
        <f t="shared" si="8"/>
        <v>3812.3</v>
      </c>
      <c r="G27" s="7">
        <f t="shared" si="1"/>
        <v>3812.3</v>
      </c>
      <c r="H27" s="7">
        <f t="shared" si="2"/>
        <v>2073.9</v>
      </c>
      <c r="I27" s="7">
        <f t="shared" si="3"/>
        <v>2073.9</v>
      </c>
      <c r="J27" s="7">
        <f>K27+N27</f>
        <v>3696.4</v>
      </c>
      <c r="K27" s="7">
        <v>2612.1999999999998</v>
      </c>
      <c r="L27" s="7">
        <v>0</v>
      </c>
      <c r="M27" s="7">
        <v>0</v>
      </c>
      <c r="N27" s="7">
        <v>1084.2</v>
      </c>
      <c r="O27" s="7">
        <v>0</v>
      </c>
      <c r="P27" s="7">
        <v>0</v>
      </c>
      <c r="Q27" s="7">
        <v>1698.5</v>
      </c>
      <c r="R27" s="7">
        <f t="shared" si="5"/>
        <v>-115.9</v>
      </c>
      <c r="S27" s="3">
        <f t="shared" si="6"/>
        <v>-375.4</v>
      </c>
      <c r="T27" s="16"/>
      <c r="U27" s="7">
        <v>1</v>
      </c>
      <c r="V27" s="7">
        <v>1</v>
      </c>
    </row>
    <row r="28" spans="1:22" ht="41.25" customHeight="1" x14ac:dyDescent="0.25">
      <c r="A28" s="11" t="s">
        <v>24</v>
      </c>
      <c r="B28" s="1">
        <v>16562.2</v>
      </c>
      <c r="C28" s="1">
        <v>7846.3</v>
      </c>
      <c r="D28" s="1">
        <f t="shared" si="7"/>
        <v>47.4</v>
      </c>
      <c r="E28" s="1">
        <v>19</v>
      </c>
      <c r="F28" s="1">
        <f t="shared" si="8"/>
        <v>3146.8</v>
      </c>
      <c r="G28" s="1">
        <f t="shared" si="1"/>
        <v>3146.8</v>
      </c>
      <c r="H28" s="1">
        <f t="shared" si="2"/>
        <v>1490.8</v>
      </c>
      <c r="I28" s="1">
        <f t="shared" si="3"/>
        <v>1490.8</v>
      </c>
      <c r="J28" s="7">
        <f t="shared" si="4"/>
        <v>3146.8</v>
      </c>
      <c r="K28" s="1">
        <v>2124.8000000000002</v>
      </c>
      <c r="L28" s="1">
        <v>0</v>
      </c>
      <c r="M28" s="1">
        <v>0</v>
      </c>
      <c r="N28" s="1">
        <v>1022</v>
      </c>
      <c r="O28" s="1">
        <v>0</v>
      </c>
      <c r="P28" s="1">
        <v>0</v>
      </c>
      <c r="Q28" s="1">
        <v>1389.4</v>
      </c>
      <c r="R28" s="7">
        <f t="shared" si="5"/>
        <v>0</v>
      </c>
      <c r="S28" s="7">
        <f t="shared" si="6"/>
        <v>-101.4</v>
      </c>
      <c r="T28" s="32"/>
      <c r="U28" s="1">
        <v>1</v>
      </c>
      <c r="V28" s="1">
        <v>1</v>
      </c>
    </row>
    <row r="29" spans="1:22" ht="51.75" customHeight="1" x14ac:dyDescent="0.25">
      <c r="A29" s="11" t="s">
        <v>25</v>
      </c>
      <c r="B29" s="1">
        <v>15280.4</v>
      </c>
      <c r="C29" s="1">
        <v>7664.4</v>
      </c>
      <c r="D29" s="1">
        <f t="shared" si="7"/>
        <v>50.2</v>
      </c>
      <c r="E29" s="1">
        <v>22.2</v>
      </c>
      <c r="F29" s="1">
        <f t="shared" si="8"/>
        <v>3392.2</v>
      </c>
      <c r="G29" s="1">
        <f t="shared" si="1"/>
        <v>3392.2</v>
      </c>
      <c r="H29" s="1">
        <f t="shared" si="2"/>
        <v>1701.5</v>
      </c>
      <c r="I29" s="1">
        <f t="shared" si="3"/>
        <v>1701.5</v>
      </c>
      <c r="J29" s="1">
        <f t="shared" si="4"/>
        <v>3390.3</v>
      </c>
      <c r="K29" s="1">
        <v>2289.1999999999998</v>
      </c>
      <c r="L29" s="1">
        <v>0</v>
      </c>
      <c r="M29" s="1">
        <v>0</v>
      </c>
      <c r="N29" s="1">
        <v>1101.0999999999999</v>
      </c>
      <c r="O29" s="1">
        <v>0</v>
      </c>
      <c r="P29" s="1">
        <v>0</v>
      </c>
      <c r="Q29" s="1">
        <v>2017.6</v>
      </c>
      <c r="R29" s="7">
        <f t="shared" si="5"/>
        <v>-1.9</v>
      </c>
      <c r="S29" s="3">
        <f t="shared" si="6"/>
        <v>316.10000000000002</v>
      </c>
      <c r="T29" s="14" t="s">
        <v>80</v>
      </c>
      <c r="U29" s="1">
        <v>1</v>
      </c>
      <c r="V29" s="1">
        <v>1</v>
      </c>
    </row>
    <row r="30" spans="1:22" ht="44.25" customHeight="1" x14ac:dyDescent="0.25">
      <c r="A30" s="11" t="s">
        <v>26</v>
      </c>
      <c r="B30" s="1">
        <v>17549.5</v>
      </c>
      <c r="C30" s="1">
        <v>8939.1</v>
      </c>
      <c r="D30" s="1">
        <f t="shared" si="7"/>
        <v>50.9</v>
      </c>
      <c r="E30" s="1">
        <v>26.4</v>
      </c>
      <c r="F30" s="1">
        <f t="shared" si="8"/>
        <v>4633.1000000000004</v>
      </c>
      <c r="G30" s="1">
        <f t="shared" si="1"/>
        <v>4633.1000000000004</v>
      </c>
      <c r="H30" s="1">
        <f t="shared" si="2"/>
        <v>2359.9</v>
      </c>
      <c r="I30" s="1">
        <f t="shared" si="3"/>
        <v>2359.9</v>
      </c>
      <c r="J30" s="1">
        <f>K30+N30</f>
        <v>4568.1000000000004</v>
      </c>
      <c r="K30" s="1">
        <v>2911.5</v>
      </c>
      <c r="L30" s="1">
        <v>0</v>
      </c>
      <c r="M30" s="1">
        <v>0</v>
      </c>
      <c r="N30" s="1">
        <v>1656.6</v>
      </c>
      <c r="O30" s="1">
        <v>0</v>
      </c>
      <c r="P30" s="1">
        <v>0</v>
      </c>
      <c r="Q30" s="1">
        <v>2384.4</v>
      </c>
      <c r="R30" s="7">
        <f t="shared" si="5"/>
        <v>-65</v>
      </c>
      <c r="S30" s="3">
        <f t="shared" si="6"/>
        <v>24.5</v>
      </c>
      <c r="T30" s="14" t="s">
        <v>81</v>
      </c>
      <c r="U30" s="1">
        <v>1</v>
      </c>
      <c r="V30" s="1">
        <v>2</v>
      </c>
    </row>
    <row r="31" spans="1:22" ht="40.5" customHeight="1" x14ac:dyDescent="0.25">
      <c r="A31" s="12" t="s">
        <v>27</v>
      </c>
      <c r="B31" s="1">
        <f>SUM(B12:B30)</f>
        <v>534062.19999999995</v>
      </c>
      <c r="C31" s="1">
        <f>SUM(C12:C30)</f>
        <v>298179.90000000002</v>
      </c>
      <c r="D31" s="1">
        <f t="shared" si="7"/>
        <v>55.8</v>
      </c>
      <c r="E31" s="1" t="s">
        <v>35</v>
      </c>
      <c r="F31" s="1">
        <f t="shared" ref="F31:S31" si="9">SUM(F12:F30)</f>
        <v>91493.9</v>
      </c>
      <c r="G31" s="1">
        <f t="shared" ref="G31" si="10">(F31+L31+M31)</f>
        <v>91493.9</v>
      </c>
      <c r="H31" s="1">
        <f t="shared" si="9"/>
        <v>49892.9</v>
      </c>
      <c r="I31" s="1">
        <f t="shared" si="3"/>
        <v>49892.9</v>
      </c>
      <c r="J31" s="1">
        <f t="shared" si="9"/>
        <v>81461.5</v>
      </c>
      <c r="K31" s="1">
        <f t="shared" si="9"/>
        <v>50714.9</v>
      </c>
      <c r="L31" s="1">
        <f t="shared" si="9"/>
        <v>0</v>
      </c>
      <c r="M31" s="1">
        <f t="shared" si="9"/>
        <v>0</v>
      </c>
      <c r="N31" s="1">
        <f t="shared" si="9"/>
        <v>30746.6</v>
      </c>
      <c r="O31" s="1">
        <v>0</v>
      </c>
      <c r="P31" s="1">
        <f t="shared" si="9"/>
        <v>0</v>
      </c>
      <c r="Q31" s="1">
        <f t="shared" si="9"/>
        <v>37895.300000000003</v>
      </c>
      <c r="R31" s="7">
        <f t="shared" si="9"/>
        <v>-10032.4</v>
      </c>
      <c r="S31" s="15">
        <f t="shared" si="9"/>
        <v>-11997.6</v>
      </c>
      <c r="T31" s="1"/>
      <c r="U31" s="1">
        <f>SUM(U12:U30)</f>
        <v>20</v>
      </c>
      <c r="V31" s="1">
        <f>SUM(V12:V30)</f>
        <v>26.3</v>
      </c>
    </row>
    <row r="32" spans="1:22" ht="26.25" customHeight="1" x14ac:dyDescent="0.25">
      <c r="A32" s="6" t="s">
        <v>37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/>
      <c r="S32" s="4"/>
      <c r="T32" s="4"/>
      <c r="U32" s="4"/>
      <c r="V32" s="4"/>
    </row>
    <row r="33" spans="1:22" ht="18.75" x14ac:dyDescent="0.3">
      <c r="A33" s="54" t="s">
        <v>36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</row>
  </sheetData>
  <mergeCells count="29">
    <mergeCell ref="A33:V33"/>
    <mergeCell ref="Q4:Q10"/>
    <mergeCell ref="R4:S7"/>
    <mergeCell ref="U4:U10"/>
    <mergeCell ref="V4:V10"/>
    <mergeCell ref="J8:J10"/>
    <mergeCell ref="K8:P8"/>
    <mergeCell ref="R8:R10"/>
    <mergeCell ref="S8:S10"/>
    <mergeCell ref="K9:K10"/>
    <mergeCell ref="L9:M9"/>
    <mergeCell ref="E4:E10"/>
    <mergeCell ref="F4:F10"/>
    <mergeCell ref="G4:G10"/>
    <mergeCell ref="H4:H10"/>
    <mergeCell ref="I4:I10"/>
    <mergeCell ref="J4:P7"/>
    <mergeCell ref="N9:N10"/>
    <mergeCell ref="O9:P9"/>
    <mergeCell ref="I1:L1"/>
    <mergeCell ref="A2:W2"/>
    <mergeCell ref="A3:A10"/>
    <mergeCell ref="B3:D3"/>
    <mergeCell ref="E3:S3"/>
    <mergeCell ref="T3:T10"/>
    <mergeCell ref="U3:V3"/>
    <mergeCell ref="B4:B10"/>
    <mergeCell ref="C4:C10"/>
    <mergeCell ref="D4:D10"/>
  </mergeCells>
  <pageMargins left="0.70866141732283472" right="0.70866141732283472" top="0.74803149606299213" bottom="0.74803149606299213" header="0.31496062992125984" footer="0.31496062992125984"/>
  <pageSetup paperSize="8" scale="37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O29" sqref="O29"/>
    </sheetView>
  </sheetViews>
  <sheetFormatPr defaultRowHeight="15" x14ac:dyDescent="0.25"/>
  <cols>
    <col min="1" max="1" width="33.42578125" customWidth="1"/>
    <col min="2" max="2" width="15" customWidth="1"/>
    <col min="3" max="4" width="13.28515625" customWidth="1"/>
    <col min="5" max="5" width="16.28515625" customWidth="1"/>
    <col min="6" max="6" width="19.28515625" customWidth="1"/>
    <col min="7" max="7" width="18.42578125" customWidth="1"/>
    <col min="8" max="8" width="19" customWidth="1"/>
    <col min="9" max="9" width="16.85546875" customWidth="1"/>
    <col min="10" max="10" width="19.85546875" customWidth="1"/>
    <col min="11" max="11" width="18.42578125" customWidth="1"/>
    <col min="12" max="12" width="18.85546875" customWidth="1"/>
    <col min="13" max="13" width="18.42578125" customWidth="1"/>
    <col min="14" max="14" width="18.5703125" customWidth="1"/>
    <col min="15" max="15" width="18" customWidth="1"/>
  </cols>
  <sheetData>
    <row r="1" spans="1:15" ht="15" customHeight="1" x14ac:dyDescent="0.25">
      <c r="A1" s="63" t="s">
        <v>78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51.75" customHeigh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ht="58.5" customHeight="1" x14ac:dyDescent="0.25">
      <c r="A3" s="47" t="s">
        <v>49</v>
      </c>
      <c r="B3" s="65" t="s">
        <v>50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ht="115.5" customHeight="1" x14ac:dyDescent="0.25">
      <c r="A4" s="47"/>
      <c r="B4" s="66" t="s">
        <v>42</v>
      </c>
      <c r="C4" s="66"/>
      <c r="D4" s="66"/>
      <c r="E4" s="67"/>
      <c r="F4" s="65" t="s">
        <v>43</v>
      </c>
      <c r="G4" s="65"/>
      <c r="H4" s="65" t="s">
        <v>44</v>
      </c>
      <c r="I4" s="65"/>
      <c r="J4" s="65" t="s">
        <v>45</v>
      </c>
      <c r="K4" s="65"/>
      <c r="L4" s="68" t="s">
        <v>46</v>
      </c>
      <c r="M4" s="68"/>
      <c r="N4" s="65" t="s">
        <v>56</v>
      </c>
      <c r="O4" s="65" t="s">
        <v>57</v>
      </c>
    </row>
    <row r="5" spans="1:15" ht="15" customHeight="1" x14ac:dyDescent="0.25">
      <c r="A5" s="47"/>
      <c r="B5" s="69" t="s">
        <v>79</v>
      </c>
      <c r="C5" s="69" t="s">
        <v>72</v>
      </c>
      <c r="D5" s="69" t="s">
        <v>76</v>
      </c>
      <c r="E5" s="70" t="s">
        <v>51</v>
      </c>
      <c r="F5" s="62" t="s">
        <v>73</v>
      </c>
      <c r="G5" s="62" t="s">
        <v>48</v>
      </c>
      <c r="H5" s="62" t="s">
        <v>75</v>
      </c>
      <c r="I5" s="62" t="s">
        <v>48</v>
      </c>
      <c r="J5" s="62" t="s">
        <v>75</v>
      </c>
      <c r="K5" s="62" t="s">
        <v>48</v>
      </c>
      <c r="L5" s="62" t="s">
        <v>47</v>
      </c>
      <c r="M5" s="62" t="s">
        <v>48</v>
      </c>
      <c r="N5" s="65"/>
      <c r="O5" s="65"/>
    </row>
    <row r="6" spans="1:15" x14ac:dyDescent="0.25">
      <c r="A6" s="47"/>
      <c r="B6" s="69"/>
      <c r="C6" s="69"/>
      <c r="D6" s="69"/>
      <c r="E6" s="71"/>
      <c r="F6" s="62"/>
      <c r="G6" s="62"/>
      <c r="H6" s="62"/>
      <c r="I6" s="62"/>
      <c r="J6" s="62"/>
      <c r="K6" s="62"/>
      <c r="L6" s="62"/>
      <c r="M6" s="62"/>
      <c r="N6" s="65"/>
      <c r="O6" s="65"/>
    </row>
    <row r="7" spans="1:15" ht="74.25" customHeight="1" x14ac:dyDescent="0.25">
      <c r="A7" s="47"/>
      <c r="B7" s="69"/>
      <c r="C7" s="69"/>
      <c r="D7" s="69"/>
      <c r="E7" s="72"/>
      <c r="F7" s="62"/>
      <c r="G7" s="62"/>
      <c r="H7" s="62"/>
      <c r="I7" s="62"/>
      <c r="J7" s="62"/>
      <c r="K7" s="62"/>
      <c r="L7" s="62"/>
      <c r="M7" s="62"/>
      <c r="N7" s="65"/>
      <c r="O7" s="65"/>
    </row>
    <row r="8" spans="1:15" ht="15" customHeight="1" x14ac:dyDescent="0.25">
      <c r="A8" s="73">
        <v>1</v>
      </c>
      <c r="B8" s="74">
        <v>2</v>
      </c>
      <c r="C8" s="76" t="s">
        <v>66</v>
      </c>
      <c r="D8" s="76" t="s">
        <v>70</v>
      </c>
      <c r="E8" s="76" t="s">
        <v>77</v>
      </c>
      <c r="F8" s="78">
        <v>3</v>
      </c>
      <c r="G8" s="78">
        <v>4</v>
      </c>
      <c r="H8" s="78">
        <v>5</v>
      </c>
      <c r="I8" s="78">
        <v>6</v>
      </c>
      <c r="J8" s="78">
        <v>7</v>
      </c>
      <c r="K8" s="78">
        <v>8</v>
      </c>
      <c r="L8" s="78" t="s">
        <v>69</v>
      </c>
      <c r="M8" s="78" t="s">
        <v>71</v>
      </c>
      <c r="N8" s="78">
        <v>11</v>
      </c>
      <c r="O8" s="78">
        <v>12</v>
      </c>
    </row>
    <row r="9" spans="1:15" ht="10.5" customHeight="1" x14ac:dyDescent="0.25">
      <c r="A9" s="73"/>
      <c r="B9" s="75"/>
      <c r="C9" s="77"/>
      <c r="D9" s="77"/>
      <c r="E9" s="77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5" ht="15" hidden="1" customHeight="1" x14ac:dyDescent="0.25">
      <c r="A10" s="73"/>
      <c r="B10" s="23"/>
      <c r="C10" s="23"/>
      <c r="D10" s="23"/>
      <c r="E10" s="23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5" ht="56.25" x14ac:dyDescent="0.25">
      <c r="A11" s="18" t="s">
        <v>10</v>
      </c>
      <c r="B11" s="7">
        <v>111074.1</v>
      </c>
      <c r="C11" s="7">
        <v>21317.1</v>
      </c>
      <c r="D11" s="7">
        <v>76004.100000000006</v>
      </c>
      <c r="E11" s="7">
        <f>D11/B11*100</f>
        <v>68.400000000000006</v>
      </c>
      <c r="F11" s="7">
        <v>32591.1</v>
      </c>
      <c r="G11" s="7">
        <v>16295.4</v>
      </c>
      <c r="H11" s="7">
        <v>34996.699999999997</v>
      </c>
      <c r="I11" s="7">
        <v>17498.3</v>
      </c>
      <c r="J11" s="7">
        <v>146</v>
      </c>
      <c r="K11" s="7">
        <v>73</v>
      </c>
      <c r="L11" s="7">
        <f t="shared" ref="L11:L30" si="0">B11+F11+H11+J11</f>
        <v>178807.9</v>
      </c>
      <c r="M11" s="7">
        <f>D11+G11+I11+K11</f>
        <v>109870.8</v>
      </c>
      <c r="N11" s="1">
        <v>2</v>
      </c>
      <c r="O11" s="7">
        <v>4</v>
      </c>
    </row>
    <row r="12" spans="1:15" ht="26.25" customHeight="1" x14ac:dyDescent="0.25">
      <c r="A12" s="18" t="s">
        <v>41</v>
      </c>
      <c r="B12" s="7">
        <v>6911.5</v>
      </c>
      <c r="C12" s="7">
        <v>2821.6</v>
      </c>
      <c r="D12" s="7">
        <v>4481.5</v>
      </c>
      <c r="E12" s="7">
        <f t="shared" ref="E12:E30" si="1">D12/B12*100</f>
        <v>64.8</v>
      </c>
      <c r="F12" s="7">
        <v>556.29999999999995</v>
      </c>
      <c r="G12" s="7">
        <v>278</v>
      </c>
      <c r="H12" s="7">
        <v>0</v>
      </c>
      <c r="I12" s="7">
        <v>0</v>
      </c>
      <c r="J12" s="7">
        <v>3432.5</v>
      </c>
      <c r="K12" s="7">
        <v>2236.1999999999998</v>
      </c>
      <c r="L12" s="7">
        <f t="shared" si="0"/>
        <v>10900.3</v>
      </c>
      <c r="M12" s="7">
        <f t="shared" ref="M12:M30" si="2">D12+G12+I12+K12</f>
        <v>6995.7</v>
      </c>
      <c r="N12" s="1">
        <v>1</v>
      </c>
      <c r="O12" s="7">
        <v>1</v>
      </c>
    </row>
    <row r="13" spans="1:15" ht="27.75" customHeight="1" x14ac:dyDescent="0.25">
      <c r="A13" s="19" t="s">
        <v>11</v>
      </c>
      <c r="B13" s="7">
        <v>7973.6</v>
      </c>
      <c r="C13" s="7">
        <v>3665.5</v>
      </c>
      <c r="D13" s="7">
        <v>5054.8</v>
      </c>
      <c r="E13" s="7">
        <f t="shared" si="1"/>
        <v>63.4</v>
      </c>
      <c r="F13" s="7">
        <v>2243.1</v>
      </c>
      <c r="G13" s="7">
        <v>1121.4000000000001</v>
      </c>
      <c r="H13" s="7">
        <v>2232.5</v>
      </c>
      <c r="I13" s="7">
        <v>1116.2</v>
      </c>
      <c r="J13" s="7">
        <v>9688.4</v>
      </c>
      <c r="K13" s="7">
        <v>3045.2</v>
      </c>
      <c r="L13" s="7">
        <f t="shared" si="0"/>
        <v>22137.599999999999</v>
      </c>
      <c r="M13" s="7">
        <f t="shared" si="2"/>
        <v>10337.6</v>
      </c>
      <c r="N13" s="1">
        <v>1</v>
      </c>
      <c r="O13" s="1">
        <v>0.3</v>
      </c>
    </row>
    <row r="14" spans="1:15" ht="43.5" customHeight="1" x14ac:dyDescent="0.25">
      <c r="A14" s="19" t="s">
        <v>12</v>
      </c>
      <c r="B14" s="7">
        <v>7995.1</v>
      </c>
      <c r="C14" s="7">
        <v>5061</v>
      </c>
      <c r="D14" s="7">
        <v>8512.5</v>
      </c>
      <c r="E14" s="7">
        <f t="shared" si="1"/>
        <v>106.5</v>
      </c>
      <c r="F14" s="7">
        <v>3045.3</v>
      </c>
      <c r="G14" s="7">
        <v>1522.6</v>
      </c>
      <c r="H14" s="7">
        <v>5067.8</v>
      </c>
      <c r="I14" s="7">
        <v>3800.8</v>
      </c>
      <c r="J14" s="7">
        <v>13833.7</v>
      </c>
      <c r="K14" s="7">
        <v>6063.6</v>
      </c>
      <c r="L14" s="7">
        <f t="shared" si="0"/>
        <v>29941.9</v>
      </c>
      <c r="M14" s="7">
        <f t="shared" si="2"/>
        <v>19899.5</v>
      </c>
      <c r="N14" s="1">
        <v>1</v>
      </c>
      <c r="O14" s="7">
        <v>2</v>
      </c>
    </row>
    <row r="15" spans="1:15" ht="36" customHeight="1" x14ac:dyDescent="0.25">
      <c r="A15" s="19" t="s">
        <v>13</v>
      </c>
      <c r="B15" s="7">
        <v>5195.5</v>
      </c>
      <c r="C15" s="7">
        <v>2423.4</v>
      </c>
      <c r="D15" s="7">
        <v>4366.7</v>
      </c>
      <c r="E15" s="7">
        <f t="shared" si="1"/>
        <v>84</v>
      </c>
      <c r="F15" s="7">
        <v>5668.1</v>
      </c>
      <c r="G15" s="7">
        <v>2834</v>
      </c>
      <c r="H15" s="7">
        <v>12647.7</v>
      </c>
      <c r="I15" s="7">
        <v>6323.8</v>
      </c>
      <c r="J15" s="7">
        <v>3145.2</v>
      </c>
      <c r="K15" s="7">
        <v>1572.6</v>
      </c>
      <c r="L15" s="7">
        <f t="shared" si="0"/>
        <v>26656.5</v>
      </c>
      <c r="M15" s="7">
        <f t="shared" si="2"/>
        <v>15097.1</v>
      </c>
      <c r="N15" s="1">
        <v>1</v>
      </c>
      <c r="O15" s="1">
        <v>2</v>
      </c>
    </row>
    <row r="16" spans="1:15" ht="35.25" customHeight="1" x14ac:dyDescent="0.25">
      <c r="A16" s="19" t="s">
        <v>15</v>
      </c>
      <c r="B16" s="7">
        <v>1436.7</v>
      </c>
      <c r="C16" s="7">
        <v>337.8</v>
      </c>
      <c r="D16" s="7">
        <v>916.9</v>
      </c>
      <c r="E16" s="7">
        <f t="shared" si="1"/>
        <v>63.8</v>
      </c>
      <c r="F16" s="7">
        <v>2414.4</v>
      </c>
      <c r="G16" s="7">
        <v>1207.2</v>
      </c>
      <c r="H16" s="7">
        <v>5009.8999999999996</v>
      </c>
      <c r="I16" s="7">
        <v>2504.9</v>
      </c>
      <c r="J16" s="7">
        <v>7320.2</v>
      </c>
      <c r="K16" s="7">
        <v>3660</v>
      </c>
      <c r="L16" s="7">
        <f t="shared" si="0"/>
        <v>16181.2</v>
      </c>
      <c r="M16" s="7">
        <f t="shared" si="2"/>
        <v>8289</v>
      </c>
      <c r="N16" s="1">
        <v>1</v>
      </c>
      <c r="O16" s="1">
        <v>2</v>
      </c>
    </row>
    <row r="17" spans="1:15" ht="36.75" customHeight="1" x14ac:dyDescent="0.25">
      <c r="A17" s="19" t="s">
        <v>16</v>
      </c>
      <c r="B17" s="7">
        <v>585</v>
      </c>
      <c r="C17" s="7">
        <v>66.599999999999994</v>
      </c>
      <c r="D17" s="7">
        <v>259</v>
      </c>
      <c r="E17" s="7">
        <f t="shared" si="1"/>
        <v>44.3</v>
      </c>
      <c r="F17" s="7">
        <v>1705.8</v>
      </c>
      <c r="G17" s="7">
        <v>852.8</v>
      </c>
      <c r="H17" s="7">
        <v>4220.3999999999996</v>
      </c>
      <c r="I17" s="7">
        <v>2110.1999999999998</v>
      </c>
      <c r="J17" s="7">
        <v>9536.6</v>
      </c>
      <c r="K17" s="7">
        <v>4768.2</v>
      </c>
      <c r="L17" s="7">
        <f t="shared" si="0"/>
        <v>16047.8</v>
      </c>
      <c r="M17" s="7">
        <f t="shared" si="2"/>
        <v>7990.2</v>
      </c>
      <c r="N17" s="1">
        <v>1</v>
      </c>
      <c r="O17" s="1">
        <v>1</v>
      </c>
    </row>
    <row r="18" spans="1:15" ht="36" customHeight="1" x14ac:dyDescent="0.25">
      <c r="A18" s="19" t="s">
        <v>14</v>
      </c>
      <c r="B18" s="7">
        <v>2986</v>
      </c>
      <c r="C18" s="7">
        <v>2060.3000000000002</v>
      </c>
      <c r="D18" s="7">
        <v>2634.9</v>
      </c>
      <c r="E18" s="7">
        <f t="shared" si="1"/>
        <v>88.2</v>
      </c>
      <c r="F18" s="7">
        <v>1403.3</v>
      </c>
      <c r="G18" s="7">
        <v>701.6</v>
      </c>
      <c r="H18" s="7">
        <v>3076.9</v>
      </c>
      <c r="I18" s="7">
        <v>1538.4</v>
      </c>
      <c r="J18" s="7">
        <v>4342.1000000000004</v>
      </c>
      <c r="K18" s="7">
        <v>2171</v>
      </c>
      <c r="L18" s="7">
        <f t="shared" si="0"/>
        <v>11808.3</v>
      </c>
      <c r="M18" s="7">
        <f t="shared" si="2"/>
        <v>7045.9</v>
      </c>
      <c r="N18" s="1">
        <v>1</v>
      </c>
      <c r="O18" s="1">
        <v>1</v>
      </c>
    </row>
    <row r="19" spans="1:15" ht="36" customHeight="1" x14ac:dyDescent="0.25">
      <c r="A19" s="19" t="s">
        <v>17</v>
      </c>
      <c r="B19" s="7">
        <v>1571.2</v>
      </c>
      <c r="C19" s="7">
        <v>297.3</v>
      </c>
      <c r="D19" s="7">
        <v>927.5</v>
      </c>
      <c r="E19" s="7">
        <f t="shared" si="1"/>
        <v>59</v>
      </c>
      <c r="F19" s="7">
        <v>3088</v>
      </c>
      <c r="G19" s="7">
        <v>1544</v>
      </c>
      <c r="H19" s="7">
        <v>6241.9</v>
      </c>
      <c r="I19" s="7">
        <v>3120.9</v>
      </c>
      <c r="J19" s="7">
        <v>7136.6</v>
      </c>
      <c r="K19" s="7">
        <v>3568.2</v>
      </c>
      <c r="L19" s="7">
        <f t="shared" si="0"/>
        <v>18037.7</v>
      </c>
      <c r="M19" s="7">
        <f t="shared" si="2"/>
        <v>9160.6</v>
      </c>
      <c r="N19" s="1">
        <v>1</v>
      </c>
      <c r="O19" s="1">
        <v>1</v>
      </c>
    </row>
    <row r="20" spans="1:15" ht="36" customHeight="1" x14ac:dyDescent="0.25">
      <c r="A20" s="19" t="s">
        <v>18</v>
      </c>
      <c r="B20" s="7">
        <v>2564.3000000000002</v>
      </c>
      <c r="C20" s="7">
        <v>572.5</v>
      </c>
      <c r="D20" s="7">
        <v>1380.1</v>
      </c>
      <c r="E20" s="7">
        <f t="shared" si="1"/>
        <v>53.8</v>
      </c>
      <c r="F20" s="7">
        <v>3176.6</v>
      </c>
      <c r="G20" s="7">
        <v>1588.2</v>
      </c>
      <c r="H20" s="7">
        <v>6724</v>
      </c>
      <c r="I20" s="7">
        <v>3362</v>
      </c>
      <c r="J20" s="7">
        <v>5514.5</v>
      </c>
      <c r="K20" s="7">
        <v>2633.4</v>
      </c>
      <c r="L20" s="7">
        <f t="shared" si="0"/>
        <v>17979.400000000001</v>
      </c>
      <c r="M20" s="7">
        <f t="shared" si="2"/>
        <v>8963.7000000000007</v>
      </c>
      <c r="N20" s="1">
        <v>1</v>
      </c>
      <c r="O20" s="1">
        <v>1</v>
      </c>
    </row>
    <row r="21" spans="1:15" ht="39" customHeight="1" x14ac:dyDescent="0.25">
      <c r="A21" s="19" t="s">
        <v>19</v>
      </c>
      <c r="B21" s="7">
        <v>8037.5</v>
      </c>
      <c r="C21" s="7">
        <v>2804.2</v>
      </c>
      <c r="D21" s="7">
        <v>4711.8</v>
      </c>
      <c r="E21" s="7">
        <f t="shared" si="1"/>
        <v>58.6</v>
      </c>
      <c r="F21" s="7">
        <v>3493.3</v>
      </c>
      <c r="G21" s="7">
        <v>1746.6</v>
      </c>
      <c r="H21" s="7">
        <v>7158.2</v>
      </c>
      <c r="I21" s="7">
        <v>3579</v>
      </c>
      <c r="J21" s="7">
        <v>7161.4</v>
      </c>
      <c r="K21" s="7">
        <v>3580.7</v>
      </c>
      <c r="L21" s="7">
        <f t="shared" si="0"/>
        <v>25850.400000000001</v>
      </c>
      <c r="M21" s="7">
        <f t="shared" si="2"/>
        <v>13618.1</v>
      </c>
      <c r="N21" s="1">
        <v>1</v>
      </c>
      <c r="O21" s="1">
        <v>2</v>
      </c>
    </row>
    <row r="22" spans="1:15" ht="40.5" customHeight="1" x14ac:dyDescent="0.25">
      <c r="A22" s="19" t="s">
        <v>20</v>
      </c>
      <c r="B22" s="7">
        <v>6738.7</v>
      </c>
      <c r="C22" s="7">
        <v>1327.7</v>
      </c>
      <c r="D22" s="7">
        <v>3330.4</v>
      </c>
      <c r="E22" s="7">
        <f t="shared" si="1"/>
        <v>49.4</v>
      </c>
      <c r="F22" s="7">
        <v>6326.6</v>
      </c>
      <c r="G22" s="7">
        <v>3163.2</v>
      </c>
      <c r="H22" s="7">
        <v>10791.7</v>
      </c>
      <c r="I22" s="7">
        <v>5395.8</v>
      </c>
      <c r="J22" s="7">
        <v>4644.3999999999996</v>
      </c>
      <c r="K22" s="7">
        <v>0</v>
      </c>
      <c r="L22" s="7">
        <f t="shared" si="0"/>
        <v>28501.4</v>
      </c>
      <c r="M22" s="7">
        <f t="shared" si="2"/>
        <v>11889.4</v>
      </c>
      <c r="N22" s="1">
        <v>1</v>
      </c>
      <c r="O22" s="7">
        <v>1</v>
      </c>
    </row>
    <row r="23" spans="1:15" ht="48" customHeight="1" x14ac:dyDescent="0.25">
      <c r="A23" s="19" t="s">
        <v>28</v>
      </c>
      <c r="B23" s="7">
        <v>4847.3999999999996</v>
      </c>
      <c r="C23" s="7">
        <v>2220.6</v>
      </c>
      <c r="D23" s="7">
        <v>3199.9</v>
      </c>
      <c r="E23" s="7">
        <f t="shared" si="1"/>
        <v>66</v>
      </c>
      <c r="F23" s="7">
        <v>2051.8000000000002</v>
      </c>
      <c r="G23" s="7">
        <v>1025.8</v>
      </c>
      <c r="H23" s="7">
        <v>4177.2</v>
      </c>
      <c r="I23" s="7">
        <v>2088.6</v>
      </c>
      <c r="J23" s="7">
        <v>8866.6</v>
      </c>
      <c r="K23" s="7">
        <v>4433.2</v>
      </c>
      <c r="L23" s="7">
        <f t="shared" si="0"/>
        <v>19943</v>
      </c>
      <c r="M23" s="7">
        <f t="shared" si="2"/>
        <v>10747.5</v>
      </c>
      <c r="N23" s="1">
        <v>1</v>
      </c>
      <c r="O23" s="1">
        <v>1</v>
      </c>
    </row>
    <row r="24" spans="1:15" ht="42" customHeight="1" x14ac:dyDescent="0.25">
      <c r="A24" s="19" t="s">
        <v>21</v>
      </c>
      <c r="B24" s="7">
        <v>3689.7</v>
      </c>
      <c r="C24" s="7">
        <v>897.5</v>
      </c>
      <c r="D24" s="7">
        <v>2458.1999999999998</v>
      </c>
      <c r="E24" s="7">
        <f t="shared" si="1"/>
        <v>66.599999999999994</v>
      </c>
      <c r="F24" s="7">
        <v>2414.1</v>
      </c>
      <c r="G24" s="7">
        <v>1207</v>
      </c>
      <c r="H24" s="7">
        <v>5140.8</v>
      </c>
      <c r="I24" s="7">
        <v>2570.4</v>
      </c>
      <c r="J24" s="7">
        <v>8378.1</v>
      </c>
      <c r="K24" s="7">
        <v>4189</v>
      </c>
      <c r="L24" s="7">
        <f t="shared" si="0"/>
        <v>19622.7</v>
      </c>
      <c r="M24" s="7">
        <f t="shared" si="2"/>
        <v>10424.6</v>
      </c>
      <c r="N24" s="1">
        <v>1</v>
      </c>
      <c r="O24" s="1">
        <v>1</v>
      </c>
    </row>
    <row r="25" spans="1:15" ht="38.25" customHeight="1" x14ac:dyDescent="0.25">
      <c r="A25" s="19" t="s">
        <v>22</v>
      </c>
      <c r="B25" s="7">
        <v>3667.3</v>
      </c>
      <c r="C25" s="7">
        <v>854.5</v>
      </c>
      <c r="D25" s="7">
        <v>2996.1</v>
      </c>
      <c r="E25" s="7">
        <f t="shared" si="1"/>
        <v>81.7</v>
      </c>
      <c r="F25" s="7">
        <v>2966.8</v>
      </c>
      <c r="G25" s="7">
        <v>1483.4</v>
      </c>
      <c r="H25" s="7">
        <v>5985.4</v>
      </c>
      <c r="I25" s="7">
        <v>2992.6</v>
      </c>
      <c r="J25" s="7">
        <v>4387.6000000000004</v>
      </c>
      <c r="K25" s="7">
        <v>2193.8000000000002</v>
      </c>
      <c r="L25" s="7">
        <f t="shared" si="0"/>
        <v>17007.099999999999</v>
      </c>
      <c r="M25" s="7">
        <f t="shared" si="2"/>
        <v>9665.9</v>
      </c>
      <c r="N25" s="1">
        <v>1</v>
      </c>
      <c r="O25" s="1">
        <v>1</v>
      </c>
    </row>
    <row r="26" spans="1:15" ht="46.5" customHeight="1" x14ac:dyDescent="0.25">
      <c r="A26" s="19" t="s">
        <v>23</v>
      </c>
      <c r="B26" s="7">
        <v>22437.1</v>
      </c>
      <c r="C26" s="7">
        <v>5759.5</v>
      </c>
      <c r="D26" s="7">
        <v>12329.7</v>
      </c>
      <c r="E26" s="7">
        <f t="shared" si="1"/>
        <v>55</v>
      </c>
      <c r="F26" s="7">
        <v>2809.8</v>
      </c>
      <c r="G26" s="7">
        <v>1404.8</v>
      </c>
      <c r="H26" s="7">
        <v>0</v>
      </c>
      <c r="I26" s="7">
        <v>0</v>
      </c>
      <c r="J26" s="7">
        <v>0</v>
      </c>
      <c r="K26" s="7">
        <v>0</v>
      </c>
      <c r="L26" s="7">
        <f t="shared" si="0"/>
        <v>25246.9</v>
      </c>
      <c r="M26" s="7">
        <f t="shared" si="2"/>
        <v>13734.5</v>
      </c>
      <c r="N26" s="1">
        <v>1</v>
      </c>
      <c r="O26" s="1">
        <v>1</v>
      </c>
    </row>
    <row r="27" spans="1:15" ht="38.25" customHeight="1" x14ac:dyDescent="0.25">
      <c r="A27" s="19" t="s">
        <v>24</v>
      </c>
      <c r="B27" s="7">
        <v>2376.4</v>
      </c>
      <c r="C27" s="7">
        <v>392.3</v>
      </c>
      <c r="D27" s="7">
        <v>800.8</v>
      </c>
      <c r="E27" s="7">
        <f t="shared" si="1"/>
        <v>33.700000000000003</v>
      </c>
      <c r="F27" s="7">
        <v>2074.8000000000002</v>
      </c>
      <c r="G27" s="7">
        <v>990.1</v>
      </c>
      <c r="H27" s="7">
        <v>4596.8</v>
      </c>
      <c r="I27" s="7">
        <v>2298.4</v>
      </c>
      <c r="J27" s="7">
        <v>7514.2</v>
      </c>
      <c r="K27" s="7">
        <v>3757</v>
      </c>
      <c r="L27" s="7">
        <f t="shared" si="0"/>
        <v>16562.2</v>
      </c>
      <c r="M27" s="7">
        <f t="shared" si="2"/>
        <v>7846.3</v>
      </c>
      <c r="N27" s="1">
        <v>1</v>
      </c>
      <c r="O27" s="1">
        <v>1</v>
      </c>
    </row>
    <row r="28" spans="1:15" ht="37.5" customHeight="1" x14ac:dyDescent="0.25">
      <c r="A28" s="19" t="s">
        <v>25</v>
      </c>
      <c r="B28" s="7">
        <v>1564.7</v>
      </c>
      <c r="C28" s="7">
        <v>309.39999999999998</v>
      </c>
      <c r="D28" s="7">
        <v>806.8</v>
      </c>
      <c r="E28" s="7">
        <f t="shared" si="1"/>
        <v>51.6</v>
      </c>
      <c r="F28" s="7">
        <v>1433.1</v>
      </c>
      <c r="G28" s="7">
        <v>716.4</v>
      </c>
      <c r="H28" s="7">
        <v>4083.7</v>
      </c>
      <c r="I28" s="7">
        <v>2041.8</v>
      </c>
      <c r="J28" s="7">
        <v>8198.9</v>
      </c>
      <c r="K28" s="7">
        <v>4099.3999999999996</v>
      </c>
      <c r="L28" s="7">
        <f t="shared" si="0"/>
        <v>15280.4</v>
      </c>
      <c r="M28" s="7">
        <f t="shared" si="2"/>
        <v>7664.4</v>
      </c>
      <c r="N28" s="1">
        <v>1</v>
      </c>
      <c r="O28" s="1">
        <v>1</v>
      </c>
    </row>
    <row r="29" spans="1:15" ht="39.75" customHeight="1" x14ac:dyDescent="0.25">
      <c r="A29" s="19" t="s">
        <v>26</v>
      </c>
      <c r="B29" s="7">
        <v>2735.6</v>
      </c>
      <c r="C29" s="7">
        <v>647.79999999999995</v>
      </c>
      <c r="D29" s="7">
        <v>1532.3</v>
      </c>
      <c r="E29" s="7">
        <f t="shared" si="1"/>
        <v>56</v>
      </c>
      <c r="F29" s="7">
        <v>2556.6</v>
      </c>
      <c r="G29" s="7">
        <v>1278.2</v>
      </c>
      <c r="H29" s="7">
        <v>5012.5</v>
      </c>
      <c r="I29" s="7">
        <v>2506.1999999999998</v>
      </c>
      <c r="J29" s="7">
        <v>7244.8</v>
      </c>
      <c r="K29" s="7">
        <v>3622.4</v>
      </c>
      <c r="L29" s="7">
        <f t="shared" si="0"/>
        <v>17549.5</v>
      </c>
      <c r="M29" s="7">
        <f t="shared" si="2"/>
        <v>8939.1</v>
      </c>
      <c r="N29" s="1">
        <v>1</v>
      </c>
      <c r="O29" s="7">
        <v>2</v>
      </c>
    </row>
    <row r="30" spans="1:15" ht="22.5" customHeight="1" x14ac:dyDescent="0.25">
      <c r="A30" s="20" t="s">
        <v>27</v>
      </c>
      <c r="B30" s="7">
        <f t="shared" ref="B30:O30" si="3">SUM(B11:B29)</f>
        <v>204387.4</v>
      </c>
      <c r="C30" s="7">
        <f t="shared" si="3"/>
        <v>53836.6</v>
      </c>
      <c r="D30" s="7">
        <f t="shared" si="3"/>
        <v>136704</v>
      </c>
      <c r="E30" s="7">
        <f t="shared" si="1"/>
        <v>66.900000000000006</v>
      </c>
      <c r="F30" s="7">
        <f t="shared" si="3"/>
        <v>82018.899999999994</v>
      </c>
      <c r="G30" s="7">
        <f t="shared" si="3"/>
        <v>40960.699999999997</v>
      </c>
      <c r="H30" s="7">
        <f t="shared" si="3"/>
        <v>127164.1</v>
      </c>
      <c r="I30" s="7">
        <f t="shared" si="3"/>
        <v>64848.3</v>
      </c>
      <c r="J30" s="7">
        <f t="shared" si="3"/>
        <v>120491.8</v>
      </c>
      <c r="K30" s="7">
        <f t="shared" si="3"/>
        <v>55666.9</v>
      </c>
      <c r="L30" s="7">
        <f t="shared" si="0"/>
        <v>534062.19999999995</v>
      </c>
      <c r="M30" s="7">
        <f t="shared" si="2"/>
        <v>298179.90000000002</v>
      </c>
      <c r="N30" s="1">
        <f t="shared" si="3"/>
        <v>20</v>
      </c>
      <c r="O30" s="1">
        <f t="shared" si="3"/>
        <v>26.3</v>
      </c>
    </row>
    <row r="31" spans="1:15" ht="15.75" x14ac:dyDescent="0.25">
      <c r="B31" s="79"/>
      <c r="C31" s="79"/>
      <c r="D31" s="79"/>
      <c r="E31" s="79"/>
      <c r="F31" s="17"/>
      <c r="G31" s="79"/>
      <c r="H31" s="79"/>
      <c r="I31" s="79"/>
      <c r="J31" s="79"/>
      <c r="K31" s="79"/>
      <c r="L31" s="79"/>
      <c r="M31" s="79"/>
    </row>
  </sheetData>
  <mergeCells count="37">
    <mergeCell ref="M8:M10"/>
    <mergeCell ref="N8:N10"/>
    <mergeCell ref="O8:O10"/>
    <mergeCell ref="D5:D7"/>
    <mergeCell ref="D8:D9"/>
    <mergeCell ref="G8:G10"/>
    <mergeCell ref="H8:H10"/>
    <mergeCell ref="I8:I10"/>
    <mergeCell ref="J8:J10"/>
    <mergeCell ref="K8:K10"/>
    <mergeCell ref="L8:L10"/>
    <mergeCell ref="I5:I7"/>
    <mergeCell ref="J5:J7"/>
    <mergeCell ref="K5:K7"/>
    <mergeCell ref="L5:L7"/>
    <mergeCell ref="M5:M7"/>
    <mergeCell ref="A8:A10"/>
    <mergeCell ref="B8:B9"/>
    <mergeCell ref="C8:C9"/>
    <mergeCell ref="E8:E9"/>
    <mergeCell ref="F8:F10"/>
    <mergeCell ref="H5:H7"/>
    <mergeCell ref="A1:O2"/>
    <mergeCell ref="A3:A7"/>
    <mergeCell ref="B3:O3"/>
    <mergeCell ref="B4:E4"/>
    <mergeCell ref="F4:G4"/>
    <mergeCell ref="H4:I4"/>
    <mergeCell ref="J4:K4"/>
    <mergeCell ref="L4:M4"/>
    <mergeCell ref="N4:N7"/>
    <mergeCell ref="O4:O7"/>
    <mergeCell ref="B5:B7"/>
    <mergeCell ref="C5:C7"/>
    <mergeCell ref="E5:E7"/>
    <mergeCell ref="F5:F7"/>
    <mergeCell ref="G5:G7"/>
  </mergeCells>
  <pageMargins left="0.51181102362204722" right="0.19685039370078741" top="0.35433070866141736" bottom="0.35433070866141736" header="0.31496062992125984" footer="0.31496062992125984"/>
  <pageSetup paperSize="9" scale="4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01.07.2024</vt:lpstr>
      <vt:lpstr>Приложение на 01.07.2024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2024-07-15T11:35:00Z</dcterms:modified>
</cp:coreProperties>
</file>