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00"/>
  </bookViews>
  <sheets>
    <sheet name="на 01.04.2025" sheetId="63" r:id="rId1"/>
    <sheet name="Прил на 01.04.2025" sheetId="64" r:id="rId2"/>
  </sheets>
  <calcPr calcId="162913" fullPrecision="0"/>
</workbook>
</file>

<file path=xl/calcChain.xml><?xml version="1.0" encoding="utf-8"?>
<calcChain xmlns="http://schemas.openxmlformats.org/spreadsheetml/2006/main">
  <c r="K21" i="64" l="1"/>
  <c r="D28" i="63" l="1"/>
  <c r="L11" i="64" l="1"/>
  <c r="K29" i="64"/>
  <c r="K28" i="64"/>
  <c r="K27" i="64"/>
  <c r="K26" i="64"/>
  <c r="K25" i="64"/>
  <c r="K24" i="64"/>
  <c r="K23" i="64"/>
  <c r="K22" i="64"/>
  <c r="K20" i="64"/>
  <c r="K19" i="64"/>
  <c r="K18" i="64"/>
  <c r="K17" i="64"/>
  <c r="K16" i="64"/>
  <c r="K15" i="64"/>
  <c r="K14" i="64"/>
  <c r="K13" i="64"/>
  <c r="K12" i="64"/>
  <c r="K11" i="64"/>
  <c r="D29" i="64"/>
  <c r="D28" i="64"/>
  <c r="D27" i="64"/>
  <c r="D26" i="64"/>
  <c r="D25" i="64"/>
  <c r="D24" i="64"/>
  <c r="D23" i="64"/>
  <c r="D22" i="64"/>
  <c r="D21" i="64"/>
  <c r="D20" i="64"/>
  <c r="D19" i="64"/>
  <c r="D18" i="64"/>
  <c r="D17" i="64"/>
  <c r="D16" i="64"/>
  <c r="D15" i="64"/>
  <c r="D14" i="64"/>
  <c r="D13" i="64"/>
  <c r="D12" i="64"/>
  <c r="D11" i="64"/>
  <c r="N30" i="64"/>
  <c r="M30" i="64"/>
  <c r="J30" i="64"/>
  <c r="I30" i="64"/>
  <c r="H30" i="64"/>
  <c r="G30" i="64"/>
  <c r="F30" i="64"/>
  <c r="E30" i="64"/>
  <c r="C30" i="64"/>
  <c r="B30" i="64"/>
  <c r="L29" i="64"/>
  <c r="L28" i="64"/>
  <c r="L27" i="64"/>
  <c r="L26" i="64"/>
  <c r="L25" i="64"/>
  <c r="L24" i="64"/>
  <c r="L23" i="64"/>
  <c r="L22" i="64"/>
  <c r="L21" i="64"/>
  <c r="L20" i="64"/>
  <c r="L19" i="64"/>
  <c r="L18" i="64"/>
  <c r="L17" i="64"/>
  <c r="L16" i="64"/>
  <c r="L15" i="64"/>
  <c r="L14" i="64"/>
  <c r="L13" i="64"/>
  <c r="L12" i="64"/>
  <c r="V31" i="63"/>
  <c r="U31" i="63"/>
  <c r="Q31" i="63"/>
  <c r="P31" i="63"/>
  <c r="N31" i="63"/>
  <c r="M31" i="63"/>
  <c r="L31" i="63"/>
  <c r="K31" i="63"/>
  <c r="C31" i="63"/>
  <c r="B31" i="63"/>
  <c r="J30" i="63"/>
  <c r="H30" i="63"/>
  <c r="I30" i="63" s="1"/>
  <c r="S30" i="63" s="1"/>
  <c r="F30" i="63"/>
  <c r="G30" i="63" s="1"/>
  <c r="D30" i="63"/>
  <c r="J29" i="63"/>
  <c r="H29" i="63"/>
  <c r="I29" i="63" s="1"/>
  <c r="S29" i="63" s="1"/>
  <c r="F29" i="63"/>
  <c r="G29" i="63" s="1"/>
  <c r="D29" i="63"/>
  <c r="J28" i="63"/>
  <c r="H28" i="63"/>
  <c r="I28" i="63" s="1"/>
  <c r="S28" i="63" s="1"/>
  <c r="F28" i="63"/>
  <c r="G28" i="63" s="1"/>
  <c r="J27" i="63"/>
  <c r="H27" i="63"/>
  <c r="I27" i="63" s="1"/>
  <c r="S27" i="63" s="1"/>
  <c r="F27" i="63"/>
  <c r="G27" i="63" s="1"/>
  <c r="D27" i="63"/>
  <c r="J26" i="63"/>
  <c r="H26" i="63"/>
  <c r="I26" i="63" s="1"/>
  <c r="S26" i="63" s="1"/>
  <c r="F26" i="63"/>
  <c r="G26" i="63" s="1"/>
  <c r="D26" i="63"/>
  <c r="J25" i="63"/>
  <c r="H25" i="63"/>
  <c r="I25" i="63" s="1"/>
  <c r="S25" i="63" s="1"/>
  <c r="F25" i="63"/>
  <c r="G25" i="63" s="1"/>
  <c r="D25" i="63"/>
  <c r="J24" i="63"/>
  <c r="H24" i="63"/>
  <c r="I24" i="63" s="1"/>
  <c r="S24" i="63" s="1"/>
  <c r="F24" i="63"/>
  <c r="G24" i="63" s="1"/>
  <c r="D24" i="63"/>
  <c r="J23" i="63"/>
  <c r="H23" i="63"/>
  <c r="I23" i="63" s="1"/>
  <c r="S23" i="63" s="1"/>
  <c r="F23" i="63"/>
  <c r="G23" i="63" s="1"/>
  <c r="D23" i="63"/>
  <c r="J22" i="63"/>
  <c r="H22" i="63"/>
  <c r="I22" i="63" s="1"/>
  <c r="S22" i="63" s="1"/>
  <c r="F22" i="63"/>
  <c r="G22" i="63" s="1"/>
  <c r="D22" i="63"/>
  <c r="J21" i="63"/>
  <c r="H21" i="63"/>
  <c r="I21" i="63" s="1"/>
  <c r="S21" i="63" s="1"/>
  <c r="F21" i="63"/>
  <c r="G21" i="63" s="1"/>
  <c r="D21" i="63"/>
  <c r="J20" i="63"/>
  <c r="H20" i="63"/>
  <c r="I20" i="63" s="1"/>
  <c r="S20" i="63" s="1"/>
  <c r="F20" i="63"/>
  <c r="G20" i="63" s="1"/>
  <c r="D20" i="63"/>
  <c r="J19" i="63"/>
  <c r="H19" i="63"/>
  <c r="I19" i="63" s="1"/>
  <c r="S19" i="63" s="1"/>
  <c r="F19" i="63"/>
  <c r="G19" i="63" s="1"/>
  <c r="D19" i="63"/>
  <c r="J18" i="63"/>
  <c r="H18" i="63"/>
  <c r="I18" i="63" s="1"/>
  <c r="S18" i="63" s="1"/>
  <c r="F18" i="63"/>
  <c r="G18" i="63" s="1"/>
  <c r="D18" i="63"/>
  <c r="J17" i="63"/>
  <c r="H17" i="63"/>
  <c r="I17" i="63" s="1"/>
  <c r="S17" i="63" s="1"/>
  <c r="F17" i="63"/>
  <c r="G17" i="63" s="1"/>
  <c r="D17" i="63"/>
  <c r="J16" i="63"/>
  <c r="H16" i="63"/>
  <c r="I16" i="63" s="1"/>
  <c r="S16" i="63" s="1"/>
  <c r="F16" i="63"/>
  <c r="G16" i="63" s="1"/>
  <c r="D16" i="63"/>
  <c r="J15" i="63"/>
  <c r="H15" i="63"/>
  <c r="I15" i="63" s="1"/>
  <c r="S15" i="63" s="1"/>
  <c r="F15" i="63"/>
  <c r="G15" i="63" s="1"/>
  <c r="D15" i="63"/>
  <c r="J14" i="63"/>
  <c r="H14" i="63"/>
  <c r="I14" i="63" s="1"/>
  <c r="S14" i="63" s="1"/>
  <c r="F14" i="63"/>
  <c r="G14" i="63" s="1"/>
  <c r="D14" i="63"/>
  <c r="J13" i="63"/>
  <c r="H13" i="63"/>
  <c r="I13" i="63" s="1"/>
  <c r="S13" i="63" s="1"/>
  <c r="F13" i="63"/>
  <c r="G13" i="63" s="1"/>
  <c r="D13" i="63"/>
  <c r="J12" i="63"/>
  <c r="H12" i="63"/>
  <c r="F12" i="63"/>
  <c r="D12" i="63"/>
  <c r="R14" i="63" l="1"/>
  <c r="J31" i="63"/>
  <c r="K30" i="64"/>
  <c r="D30" i="64"/>
  <c r="R30" i="63"/>
  <c r="R28" i="63"/>
  <c r="H31" i="63"/>
  <c r="I31" i="63" s="1"/>
  <c r="R16" i="63"/>
  <c r="R18" i="63"/>
  <c r="R20" i="63"/>
  <c r="R22" i="63"/>
  <c r="R24" i="63"/>
  <c r="R26" i="63"/>
  <c r="I12" i="63"/>
  <c r="S12" i="63" s="1"/>
  <c r="S31" i="63" s="1"/>
  <c r="D31" i="63"/>
  <c r="F31" i="63"/>
  <c r="G31" i="63" s="1"/>
  <c r="R13" i="63"/>
  <c r="R17" i="63"/>
  <c r="R21" i="63"/>
  <c r="R25" i="63"/>
  <c r="R29" i="63"/>
  <c r="L30" i="64"/>
  <c r="R15" i="63"/>
  <c r="R19" i="63"/>
  <c r="R23" i="63"/>
  <c r="R27" i="63"/>
  <c r="G12" i="63"/>
  <c r="R12" i="63" s="1"/>
  <c r="R31" i="63" l="1"/>
</calcChain>
</file>

<file path=xl/sharedStrings.xml><?xml version="1.0" encoding="utf-8"?>
<sst xmlns="http://schemas.openxmlformats.org/spreadsheetml/2006/main" count="107" uniqueCount="81">
  <si>
    <t>Расходы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органов местного самоуправления</t>
  </si>
  <si>
    <t>Причины отклонения, в случае превышения установленного норматива</t>
  </si>
  <si>
    <t>Штатная численность</t>
  </si>
  <si>
    <t>Плановые назначения с учетом изменений, тыс. руб.</t>
  </si>
  <si>
    <t xml:space="preserve">Кассовое исполнение на отчетную дату,            тыс. руб. </t>
  </si>
  <si>
    <t>выборных должностных лиц</t>
  </si>
  <si>
    <t>муниципальных служащих</t>
  </si>
  <si>
    <t>в том числе ФОТ</t>
  </si>
  <si>
    <t xml:space="preserve">выборных должностных лиц </t>
  </si>
  <si>
    <t xml:space="preserve"> муниципальных служащих</t>
  </si>
  <si>
    <t>Городское поселение «Рабочий поселок Искателей»</t>
  </si>
  <si>
    <t>Поселок Амдерма</t>
  </si>
  <si>
    <t>Великовисочный сельсовет</t>
  </si>
  <si>
    <t>Канинский сельсовет</t>
  </si>
  <si>
    <t>Коткинский сельсовет</t>
  </si>
  <si>
    <t>Карский сельсовет</t>
  </si>
  <si>
    <t>Колгуевский сельсовет</t>
  </si>
  <si>
    <t>Малоземельский сельсовет</t>
  </si>
  <si>
    <t>Омский сельсовет</t>
  </si>
  <si>
    <t>Пёшский сельсовет</t>
  </si>
  <si>
    <t>Приморско-Куйский сельсовет</t>
  </si>
  <si>
    <t>Тельвисочный сельсовет</t>
  </si>
  <si>
    <t>Тиманский сельсовет</t>
  </si>
  <si>
    <t>Хорей-Верский сельсовет</t>
  </si>
  <si>
    <t>Хоседа-Хардский сельсовет</t>
  </si>
  <si>
    <t>Шоинский сельсовет</t>
  </si>
  <si>
    <t>Юшарский сельсовет</t>
  </si>
  <si>
    <t>ВСЕГО ПОСЕЛЕНИЯ</t>
  </si>
  <si>
    <t>Пустозерский сельсовет</t>
  </si>
  <si>
    <t>Норматив от плановых назначений,              тыс. руб.                                 (гр. 2 х гр. 4)</t>
  </si>
  <si>
    <t xml:space="preserve">Отклонение,   тыс. руб.   </t>
  </si>
  <si>
    <t>Фактически получено на отчетную дату,     тыс. руб.</t>
  </si>
  <si>
    <t>Отчет</t>
  </si>
  <si>
    <t>Наименование муниципального образования Ненецкого автономного округа</t>
  </si>
  <si>
    <t>Всего                                  (гр. 10 + гр. 12)</t>
  </si>
  <si>
    <t>по плановым показателям                                        (гр. 9 - гр. 6)</t>
  </si>
  <si>
    <t>Х</t>
  </si>
  <si>
    <t xml:space="preserve"> &lt;*&gt; - данные заполняются за отчетный финансовый год</t>
  </si>
  <si>
    <t>ПРИМЕЧАНИЕ:</t>
  </si>
  <si>
    <t>% исполнения</t>
  </si>
  <si>
    <t>3А</t>
  </si>
  <si>
    <t>Норматив от фактически полученных налоговых, неналоговых доходов, дотаций на выравнивание бюджетной обеспеченности и иных межбюджетных трансфертов&lt;*&gt;,                                      тыс. руб.                                 (гр. 3 х гр. 4)</t>
  </si>
  <si>
    <t>Андегский сельсовет</t>
  </si>
  <si>
    <t>Налоговые и неналоговые доходы</t>
  </si>
  <si>
    <t>Дотация на выравнивание бюджетной обеспеченности из окружного бюджета</t>
  </si>
  <si>
    <t>Дотация на выравнивание бюджетной обеспеченности из районного бюджета</t>
  </si>
  <si>
    <t>Иные межбюджетные трансферты на поддержку мер по обеспечению сбалансированности бюджета из районного бюджета</t>
  </si>
  <si>
    <t>Итого</t>
  </si>
  <si>
    <t>Плановые назначения с учетом изменений</t>
  </si>
  <si>
    <t>Фактически получено на отчетную дату</t>
  </si>
  <si>
    <t>Доходы, используемые для расчета нормативов формирования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в органах местного самоуправления, тыс. руб.</t>
  </si>
  <si>
    <t>2А</t>
  </si>
  <si>
    <t xml:space="preserve">% исполнения </t>
  </si>
  <si>
    <t>11А</t>
  </si>
  <si>
    <t>12А</t>
  </si>
  <si>
    <r>
      <t xml:space="preserve"> по кассовому исполнению                (гр. 13 - гр. 8),    </t>
    </r>
    <r>
      <rPr>
        <b/>
        <sz val="16"/>
        <color theme="1"/>
        <rFont val="Times New Roman"/>
        <family val="1"/>
        <charset val="204"/>
      </rPr>
      <t>&lt;*&gt;</t>
    </r>
  </si>
  <si>
    <t>в том числе</t>
  </si>
  <si>
    <t>Штатная численность выборных должностных лиц</t>
  </si>
  <si>
    <t>Штатная численность муниципальных служащих</t>
  </si>
  <si>
    <t xml:space="preserve"> выплачиваемых лицам, замещающим выборные должности местного самоуправления, при прекращении ими полномочий</t>
  </si>
  <si>
    <t xml:space="preserve">при поощрении муниципальных управленческих команд за достижение показателей деятельности </t>
  </si>
  <si>
    <t>выплачиваемых муниципальным служащим, увольняемым по истечении срока трудового договора, заключенного на период исполнения полномочий выборного должностного лица</t>
  </si>
  <si>
    <t>при поощрении муниципальных управленческих команд за достижение показателей деятельности</t>
  </si>
  <si>
    <t>Налоговые, неналоговые доходы бюджета муниципального образования, дотации на выравнивание бюджетной обнспеченности и иные межбюджетные трансфертына поддержку мер по сбалансированности бюджета муниципального образования из районного бюджета, всего</t>
  </si>
  <si>
    <t>12Б</t>
  </si>
  <si>
    <t>Предельный норматив от плановых назначений  с учетом расходов на оплату труда, тыс. руб.                           (гр. 5+ гр. 11+ гр. 11А+ гр. 12А+гр. 12Б)</t>
  </si>
  <si>
    <t xml:space="preserve">Предельный норматив от фактически полученных налоговых, неналоговых доходов, дотаций на выравнивание бюджетной обеспеченности, иных межбюджетных трансфертов, с учетом расходов на оплату труда &lt;*&gt;,  тыс. руб.                                  (гр. 7 + гр. 11+ гр.11А+ гр. 12А+гр.12Б) </t>
  </si>
  <si>
    <t>Установленный  норматив в % от налоговых, неналоговых доходов, дотаций на выравнивание бюджетной обеспеченности и иных межбюджетных трансфертов</t>
  </si>
  <si>
    <t>9=2+3+5+7</t>
  </si>
  <si>
    <t xml:space="preserve">Информация,  используемая для расчета нормативов формирования расходов на оплату труда депутатов, выборных должностных лиц местного самоуправления, осуществляющих свои полномочия на постоянной основе, муниципальных служащих в органах местного самоуправления муниципальных образований  Ненецкого автономного округа по состоянию на 01 апреля 2025 года                                                                                                                                                   </t>
  </si>
  <si>
    <t xml:space="preserve">Плановые назначения с учетом изменений на 01.04.2025 </t>
  </si>
  <si>
    <t xml:space="preserve">Фактически получено на 01.04.2025  </t>
  </si>
  <si>
    <t>Плановые назначения с учетом изменений- закон НАО от 20.12.2024 № 78-оз</t>
  </si>
  <si>
    <t>Плановые назначения с учетом изменений- решение Совета от 19.12.2024       № 28-р</t>
  </si>
  <si>
    <t>2А = гр 2А/гр 2*100</t>
  </si>
  <si>
    <t>10=2А+4+6+8</t>
  </si>
  <si>
    <t>о соблюдении органами местного самоуправления нормативов формирования расходов на оплату труда депутатов, выборных должностных лиц местного самоуправления, осуществляющих свои полномочия   на постояннной основе, муниципальных служащих   в органах  местного самоуправления муниципальных образований Ненецкого автономного округа по состоянию на 01 апреля 2025 года</t>
  </si>
  <si>
    <t xml:space="preserve">Утверждено расходов на оплату труда в местном бюджете на 2025 год,  с учетом изменений на отчетную дату,  тыс. руб. </t>
  </si>
  <si>
    <t>4 = (постановление Администрации НАО от 28.12.2024 № 320-п)</t>
  </si>
  <si>
    <t>Превышение по кассе связано с выплатой отпускных  главе поселения с елиновременной выплатой к отпуску за март-апрель 2025</t>
  </si>
  <si>
    <t>Превышение по кассе связано с выплатой отпускных  главе поселения и муниципальному служащему в 1 квартале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</si>
</sst>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4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80">
    <xf numFmtId="0" fontId="0" fillId="0" borderId="0" xfId="0"/>
    <xf numFmtId="164" fontId="4" fillId="0" borderId="2" xfId="0" applyNumberFormat="1" applyFont="1" applyBorder="1" applyAlignment="1">
      <alignment horizontal="center" vertical="center"/>
    </xf>
    <xf numFmtId="0" fontId="6" fillId="0" borderId="0" xfId="0" applyFont="1"/>
    <xf numFmtId="164" fontId="9" fillId="0" borderId="2" xfId="0" applyNumberFormat="1" applyFont="1" applyFill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64" fontId="4" fillId="0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left" vertical="top" wrapText="1"/>
    </xf>
    <xf numFmtId="164" fontId="7" fillId="0" borderId="2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left" vertical="top" wrapText="1"/>
    </xf>
    <xf numFmtId="164" fontId="7" fillId="0" borderId="4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vertical="center" wrapText="1"/>
    </xf>
    <xf numFmtId="164" fontId="8" fillId="0" borderId="2" xfId="0" applyNumberFormat="1" applyFont="1" applyFill="1" applyBorder="1" applyAlignment="1">
      <alignment horizontal="left" vertical="top" wrapText="1"/>
    </xf>
    <xf numFmtId="0" fontId="20" fillId="0" borderId="2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64" fontId="22" fillId="0" borderId="2" xfId="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164" fontId="22" fillId="0" borderId="2" xfId="0" applyNumberFormat="1" applyFont="1" applyBorder="1" applyAlignment="1">
      <alignment horizontal="left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3" fillId="0" borderId="0" xfId="0" applyFont="1" applyBorder="1" applyAlignment="1"/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9" fontId="10" fillId="0" borderId="0" xfId="0" applyNumberFormat="1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3"/>
  <sheetViews>
    <sheetView tabSelected="1" topLeftCell="A25" zoomScaleNormal="100" zoomScaleSheetLayoutView="100" workbookViewId="0">
      <selection activeCell="N21" sqref="N21"/>
    </sheetView>
  </sheetViews>
  <sheetFormatPr defaultRowHeight="15" x14ac:dyDescent="0.25"/>
  <cols>
    <col min="1" max="1" width="38.85546875" customWidth="1"/>
    <col min="2" max="2" width="27.42578125" customWidth="1"/>
    <col min="3" max="3" width="24.5703125" customWidth="1"/>
    <col min="4" max="4" width="17.42578125" customWidth="1"/>
    <col min="5" max="5" width="28.7109375" customWidth="1"/>
    <col min="6" max="6" width="17.42578125" customWidth="1"/>
    <col min="7" max="7" width="21.85546875" customWidth="1"/>
    <col min="8" max="8" width="30.5703125" customWidth="1"/>
    <col min="9" max="9" width="34.7109375" customWidth="1"/>
    <col min="10" max="10" width="22.28515625" customWidth="1"/>
    <col min="11" max="11" width="20.42578125" customWidth="1"/>
    <col min="12" max="12" width="22.5703125" customWidth="1"/>
    <col min="13" max="13" width="26.5703125" customWidth="1"/>
    <col min="14" max="14" width="17.28515625" customWidth="1"/>
    <col min="15" max="15" width="22.7109375" customWidth="1"/>
    <col min="16" max="16" width="21" customWidth="1"/>
    <col min="17" max="17" width="18.7109375" customWidth="1"/>
    <col min="18" max="18" width="17" customWidth="1"/>
    <col min="19" max="19" width="18.42578125" customWidth="1"/>
    <col min="20" max="20" width="35.7109375" customWidth="1"/>
    <col min="21" max="21" width="14.5703125" customWidth="1"/>
    <col min="22" max="22" width="17.7109375" customWidth="1"/>
    <col min="23" max="23" width="0.5703125" customWidth="1"/>
    <col min="29" max="29" width="12.7109375" customWidth="1"/>
  </cols>
  <sheetData>
    <row r="1" spans="1:26" ht="20.25" customHeight="1" x14ac:dyDescent="0.3">
      <c r="I1" s="55" t="s">
        <v>32</v>
      </c>
      <c r="J1" s="55"/>
      <c r="K1" s="55"/>
      <c r="L1" s="55"/>
      <c r="M1" s="29"/>
    </row>
    <row r="2" spans="1:26" ht="46.5" customHeight="1" x14ac:dyDescent="0.25">
      <c r="A2" s="56" t="s">
        <v>76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</row>
    <row r="3" spans="1:26" ht="150" customHeight="1" x14ac:dyDescent="0.3">
      <c r="A3" s="34" t="s">
        <v>33</v>
      </c>
      <c r="B3" s="57" t="s">
        <v>63</v>
      </c>
      <c r="C3" s="58"/>
      <c r="D3" s="59"/>
      <c r="E3" s="60" t="s">
        <v>0</v>
      </c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34" t="s">
        <v>1</v>
      </c>
      <c r="U3" s="34" t="s">
        <v>2</v>
      </c>
      <c r="V3" s="34"/>
      <c r="W3" s="2"/>
      <c r="X3" s="2"/>
      <c r="Y3" s="2"/>
      <c r="Z3" s="2"/>
    </row>
    <row r="4" spans="1:26" ht="57.75" customHeight="1" x14ac:dyDescent="0.3">
      <c r="A4" s="34"/>
      <c r="B4" s="34" t="s">
        <v>3</v>
      </c>
      <c r="C4" s="34" t="s">
        <v>31</v>
      </c>
      <c r="D4" s="41" t="s">
        <v>39</v>
      </c>
      <c r="E4" s="34" t="s">
        <v>67</v>
      </c>
      <c r="F4" s="34" t="s">
        <v>29</v>
      </c>
      <c r="G4" s="34" t="s">
        <v>65</v>
      </c>
      <c r="H4" s="34" t="s">
        <v>41</v>
      </c>
      <c r="I4" s="34" t="s">
        <v>66</v>
      </c>
      <c r="J4" s="45" t="s">
        <v>77</v>
      </c>
      <c r="K4" s="46"/>
      <c r="L4" s="46"/>
      <c r="M4" s="46"/>
      <c r="N4" s="46"/>
      <c r="O4" s="46"/>
      <c r="P4" s="47"/>
      <c r="Q4" s="34" t="s">
        <v>4</v>
      </c>
      <c r="R4" s="36" t="s">
        <v>30</v>
      </c>
      <c r="S4" s="37"/>
      <c r="T4" s="34"/>
      <c r="U4" s="34" t="s">
        <v>5</v>
      </c>
      <c r="V4" s="34" t="s">
        <v>6</v>
      </c>
      <c r="W4" s="2"/>
      <c r="X4" s="2"/>
      <c r="Y4" s="2"/>
      <c r="Z4" s="2"/>
    </row>
    <row r="5" spans="1:26" ht="15.75" customHeight="1" x14ac:dyDescent="0.3">
      <c r="A5" s="34"/>
      <c r="B5" s="34"/>
      <c r="C5" s="35"/>
      <c r="D5" s="61"/>
      <c r="E5" s="35"/>
      <c r="F5" s="35"/>
      <c r="G5" s="35"/>
      <c r="H5" s="35"/>
      <c r="I5" s="35"/>
      <c r="J5" s="48"/>
      <c r="K5" s="49"/>
      <c r="L5" s="49"/>
      <c r="M5" s="49"/>
      <c r="N5" s="49"/>
      <c r="O5" s="49"/>
      <c r="P5" s="50"/>
      <c r="Q5" s="35"/>
      <c r="R5" s="37"/>
      <c r="S5" s="37"/>
      <c r="T5" s="34"/>
      <c r="U5" s="35"/>
      <c r="V5" s="35"/>
      <c r="W5" s="2"/>
      <c r="X5" s="2"/>
      <c r="Y5" s="2"/>
      <c r="Z5" s="2"/>
    </row>
    <row r="6" spans="1:26" ht="17.25" customHeight="1" x14ac:dyDescent="0.3">
      <c r="A6" s="34"/>
      <c r="B6" s="34"/>
      <c r="C6" s="35"/>
      <c r="D6" s="61"/>
      <c r="E6" s="35"/>
      <c r="F6" s="35"/>
      <c r="G6" s="35"/>
      <c r="H6" s="35"/>
      <c r="I6" s="35"/>
      <c r="J6" s="48"/>
      <c r="K6" s="49"/>
      <c r="L6" s="49"/>
      <c r="M6" s="49"/>
      <c r="N6" s="49"/>
      <c r="O6" s="49"/>
      <c r="P6" s="50"/>
      <c r="Q6" s="35"/>
      <c r="R6" s="37"/>
      <c r="S6" s="37"/>
      <c r="T6" s="34"/>
      <c r="U6" s="35"/>
      <c r="V6" s="35"/>
      <c r="W6" s="2"/>
      <c r="X6" s="2"/>
      <c r="Y6" s="2"/>
      <c r="Z6" s="2"/>
    </row>
    <row r="7" spans="1:26" ht="30" customHeight="1" x14ac:dyDescent="0.3">
      <c r="A7" s="34"/>
      <c r="B7" s="34"/>
      <c r="C7" s="35"/>
      <c r="D7" s="61"/>
      <c r="E7" s="35"/>
      <c r="F7" s="35"/>
      <c r="G7" s="35"/>
      <c r="H7" s="35"/>
      <c r="I7" s="35"/>
      <c r="J7" s="51"/>
      <c r="K7" s="52"/>
      <c r="L7" s="52"/>
      <c r="M7" s="52"/>
      <c r="N7" s="52"/>
      <c r="O7" s="52"/>
      <c r="P7" s="53"/>
      <c r="Q7" s="35"/>
      <c r="R7" s="37"/>
      <c r="S7" s="37"/>
      <c r="T7" s="34"/>
      <c r="U7" s="35"/>
      <c r="V7" s="35"/>
      <c r="W7" s="2"/>
      <c r="X7" s="2"/>
      <c r="Y7" s="2"/>
      <c r="Z7" s="2"/>
    </row>
    <row r="8" spans="1:26" ht="30.75" customHeight="1" x14ac:dyDescent="0.3">
      <c r="A8" s="34"/>
      <c r="B8" s="34"/>
      <c r="C8" s="35"/>
      <c r="D8" s="61"/>
      <c r="E8" s="35"/>
      <c r="F8" s="35"/>
      <c r="G8" s="35"/>
      <c r="H8" s="35"/>
      <c r="I8" s="35"/>
      <c r="J8" s="34" t="s">
        <v>34</v>
      </c>
      <c r="K8" s="38" t="s">
        <v>7</v>
      </c>
      <c r="L8" s="39"/>
      <c r="M8" s="39"/>
      <c r="N8" s="39"/>
      <c r="O8" s="39"/>
      <c r="P8" s="40"/>
      <c r="Q8" s="35"/>
      <c r="R8" s="36" t="s">
        <v>35</v>
      </c>
      <c r="S8" s="36" t="s">
        <v>55</v>
      </c>
      <c r="T8" s="34"/>
      <c r="U8" s="35"/>
      <c r="V8" s="35"/>
      <c r="W8" s="2"/>
      <c r="X8" s="2"/>
      <c r="Y8" s="2"/>
      <c r="Z8" s="2"/>
    </row>
    <row r="9" spans="1:26" ht="30.75" customHeight="1" x14ac:dyDescent="0.3">
      <c r="A9" s="34"/>
      <c r="B9" s="34"/>
      <c r="C9" s="35"/>
      <c r="D9" s="61"/>
      <c r="E9" s="35"/>
      <c r="F9" s="35"/>
      <c r="G9" s="35"/>
      <c r="H9" s="35"/>
      <c r="I9" s="35"/>
      <c r="J9" s="34"/>
      <c r="K9" s="41" t="s">
        <v>8</v>
      </c>
      <c r="L9" s="43" t="s">
        <v>56</v>
      </c>
      <c r="M9" s="44"/>
      <c r="N9" s="41" t="s">
        <v>9</v>
      </c>
      <c r="O9" s="54" t="s">
        <v>56</v>
      </c>
      <c r="P9" s="54"/>
      <c r="Q9" s="35"/>
      <c r="R9" s="36"/>
      <c r="S9" s="36"/>
      <c r="T9" s="34"/>
      <c r="U9" s="35"/>
      <c r="V9" s="35"/>
      <c r="W9" s="2"/>
      <c r="X9" s="2"/>
      <c r="Y9" s="2"/>
      <c r="Z9" s="2"/>
    </row>
    <row r="10" spans="1:26" ht="201.75" customHeight="1" thickBot="1" x14ac:dyDescent="0.35">
      <c r="A10" s="34"/>
      <c r="B10" s="41"/>
      <c r="C10" s="35"/>
      <c r="D10" s="42"/>
      <c r="E10" s="35"/>
      <c r="F10" s="35"/>
      <c r="G10" s="35"/>
      <c r="H10" s="35"/>
      <c r="I10" s="35"/>
      <c r="J10" s="34"/>
      <c r="K10" s="42"/>
      <c r="L10" s="21" t="s">
        <v>59</v>
      </c>
      <c r="M10" s="21" t="s">
        <v>60</v>
      </c>
      <c r="N10" s="42"/>
      <c r="O10" s="24" t="s">
        <v>61</v>
      </c>
      <c r="P10" s="24" t="s">
        <v>62</v>
      </c>
      <c r="Q10" s="35"/>
      <c r="R10" s="36"/>
      <c r="S10" s="36"/>
      <c r="T10" s="34"/>
      <c r="U10" s="35"/>
      <c r="V10" s="35"/>
      <c r="W10" s="2"/>
      <c r="X10" s="2"/>
      <c r="Y10" s="2"/>
      <c r="Z10" s="2"/>
    </row>
    <row r="11" spans="1:26" ht="27" customHeight="1" thickBot="1" x14ac:dyDescent="0.3">
      <c r="A11" s="12">
        <v>1</v>
      </c>
      <c r="B11" s="28">
        <v>2</v>
      </c>
      <c r="C11" s="8">
        <v>3</v>
      </c>
      <c r="D11" s="8" t="s">
        <v>40</v>
      </c>
      <c r="E11" s="32" t="s">
        <v>78</v>
      </c>
      <c r="F11" s="8">
        <v>5</v>
      </c>
      <c r="G11" s="8">
        <v>6</v>
      </c>
      <c r="H11" s="8">
        <v>7</v>
      </c>
      <c r="I11" s="8">
        <v>8</v>
      </c>
      <c r="J11" s="8">
        <v>9</v>
      </c>
      <c r="K11" s="8">
        <v>10</v>
      </c>
      <c r="L11" s="12">
        <v>11</v>
      </c>
      <c r="M11" s="8" t="s">
        <v>53</v>
      </c>
      <c r="N11" s="8">
        <v>12</v>
      </c>
      <c r="O11" s="8" t="s">
        <v>54</v>
      </c>
      <c r="P11" s="8" t="s">
        <v>64</v>
      </c>
      <c r="Q11" s="8">
        <v>13</v>
      </c>
      <c r="R11" s="8">
        <v>14</v>
      </c>
      <c r="S11" s="8">
        <v>15</v>
      </c>
      <c r="T11" s="8">
        <v>16</v>
      </c>
      <c r="U11" s="8">
        <v>17</v>
      </c>
      <c r="V11" s="8">
        <v>18</v>
      </c>
    </row>
    <row r="12" spans="1:26" ht="85.5" customHeight="1" x14ac:dyDescent="0.25">
      <c r="A12" s="9" t="s">
        <v>10</v>
      </c>
      <c r="B12" s="27">
        <v>211675.7</v>
      </c>
      <c r="C12" s="1">
        <v>38171.4</v>
      </c>
      <c r="D12" s="1">
        <f>C12/B12*100</f>
        <v>18</v>
      </c>
      <c r="E12" s="1">
        <v>6.1</v>
      </c>
      <c r="F12" s="1">
        <f t="shared" ref="F12:F15" si="0">B12*E12%</f>
        <v>12912.2</v>
      </c>
      <c r="G12" s="1">
        <f t="shared" ref="G12:G30" si="1">(F12+L12+M12+P12+O12)</f>
        <v>12912.2</v>
      </c>
      <c r="H12" s="1">
        <f t="shared" ref="H12:H30" si="2">C12*E12%</f>
        <v>2328.5</v>
      </c>
      <c r="I12" s="1">
        <f t="shared" ref="I12:I31" si="3">(H12+L12+M12+P12+O12)</f>
        <v>2328.5</v>
      </c>
      <c r="J12" s="1">
        <f t="shared" ref="J12:J29" si="4">K12+N12</f>
        <v>12536.1</v>
      </c>
      <c r="K12" s="1">
        <v>5660.7</v>
      </c>
      <c r="L12" s="1"/>
      <c r="M12" s="1"/>
      <c r="N12" s="1">
        <v>6875.4</v>
      </c>
      <c r="O12" s="1">
        <v>0</v>
      </c>
      <c r="P12" s="1">
        <v>0</v>
      </c>
      <c r="Q12" s="1">
        <v>2287.5</v>
      </c>
      <c r="R12" s="7">
        <f t="shared" ref="R12:R30" si="5">J12-G12</f>
        <v>-376.1</v>
      </c>
      <c r="S12" s="7">
        <f t="shared" ref="S12:S30" si="6">Q12-I12</f>
        <v>-41</v>
      </c>
      <c r="T12" s="23"/>
      <c r="U12" s="1">
        <v>2</v>
      </c>
      <c r="V12" s="7">
        <v>4</v>
      </c>
    </row>
    <row r="13" spans="1:26" ht="50.25" customHeight="1" x14ac:dyDescent="0.25">
      <c r="A13" s="9" t="s">
        <v>42</v>
      </c>
      <c r="B13" s="1">
        <v>11459.8</v>
      </c>
      <c r="C13" s="1">
        <v>2638.1</v>
      </c>
      <c r="D13" s="1">
        <f t="shared" ref="D13:D31" si="7">C13/B13*100</f>
        <v>23</v>
      </c>
      <c r="E13" s="1">
        <v>29.3</v>
      </c>
      <c r="F13" s="1">
        <f t="shared" si="0"/>
        <v>3357.7</v>
      </c>
      <c r="G13" s="1">
        <f t="shared" si="1"/>
        <v>3357.7</v>
      </c>
      <c r="H13" s="1">
        <f t="shared" si="2"/>
        <v>773</v>
      </c>
      <c r="I13" s="1">
        <f t="shared" si="3"/>
        <v>773</v>
      </c>
      <c r="J13" s="1">
        <f t="shared" si="4"/>
        <v>3357</v>
      </c>
      <c r="K13" s="7">
        <v>2439</v>
      </c>
      <c r="L13" s="1"/>
      <c r="M13" s="1"/>
      <c r="N13" s="7">
        <v>918</v>
      </c>
      <c r="O13" s="7">
        <v>0</v>
      </c>
      <c r="P13" s="7">
        <v>0</v>
      </c>
      <c r="Q13" s="1">
        <v>772.5</v>
      </c>
      <c r="R13" s="3">
        <f t="shared" si="5"/>
        <v>-0.7</v>
      </c>
      <c r="S13" s="3">
        <f t="shared" si="6"/>
        <v>-0.5</v>
      </c>
      <c r="T13" s="20"/>
      <c r="U13" s="1">
        <v>1</v>
      </c>
      <c r="V13" s="7">
        <v>1</v>
      </c>
    </row>
    <row r="14" spans="1:26" ht="45" customHeight="1" x14ac:dyDescent="0.25">
      <c r="A14" s="10" t="s">
        <v>11</v>
      </c>
      <c r="B14" s="1">
        <v>29034.400000000001</v>
      </c>
      <c r="C14" s="1">
        <v>4996.7</v>
      </c>
      <c r="D14" s="1">
        <f t="shared" si="7"/>
        <v>17.2</v>
      </c>
      <c r="E14" s="1">
        <v>13.2</v>
      </c>
      <c r="F14" s="1">
        <f t="shared" si="0"/>
        <v>3832.5</v>
      </c>
      <c r="G14" s="1">
        <f t="shared" si="1"/>
        <v>3832.5</v>
      </c>
      <c r="H14" s="1">
        <f t="shared" si="2"/>
        <v>659.6</v>
      </c>
      <c r="I14" s="1">
        <f t="shared" si="3"/>
        <v>659.6</v>
      </c>
      <c r="J14" s="1">
        <f t="shared" si="4"/>
        <v>2957.7</v>
      </c>
      <c r="K14" s="7">
        <v>2957.7</v>
      </c>
      <c r="L14" s="1"/>
      <c r="M14" s="7"/>
      <c r="N14" s="1">
        <v>0</v>
      </c>
      <c r="O14" s="1">
        <v>0</v>
      </c>
      <c r="P14" s="1">
        <v>0</v>
      </c>
      <c r="Q14" s="1">
        <v>443.7</v>
      </c>
      <c r="R14" s="7">
        <f t="shared" si="5"/>
        <v>-874.8</v>
      </c>
      <c r="S14" s="7">
        <f t="shared" si="6"/>
        <v>-215.9</v>
      </c>
      <c r="T14" s="13"/>
      <c r="U14" s="1">
        <v>1</v>
      </c>
      <c r="V14" s="1">
        <v>0</v>
      </c>
    </row>
    <row r="15" spans="1:26" ht="60" customHeight="1" x14ac:dyDescent="0.25">
      <c r="A15" s="10" t="s">
        <v>12</v>
      </c>
      <c r="B15" s="7">
        <v>25534.3</v>
      </c>
      <c r="C15" s="1">
        <v>6552.8</v>
      </c>
      <c r="D15" s="1">
        <f t="shared" si="7"/>
        <v>25.7</v>
      </c>
      <c r="E15" s="1">
        <v>23.3</v>
      </c>
      <c r="F15" s="1">
        <f t="shared" si="0"/>
        <v>5949.5</v>
      </c>
      <c r="G15" s="1">
        <f t="shared" si="1"/>
        <v>5949.5</v>
      </c>
      <c r="H15" s="1">
        <f>C15*E15%</f>
        <v>1526.8</v>
      </c>
      <c r="I15" s="1">
        <f t="shared" si="3"/>
        <v>1526.8</v>
      </c>
      <c r="J15" s="1">
        <f t="shared" si="4"/>
        <v>5656.4</v>
      </c>
      <c r="K15" s="1">
        <v>2657.5</v>
      </c>
      <c r="L15" s="1"/>
      <c r="M15" s="7"/>
      <c r="N15" s="1">
        <v>2998.9</v>
      </c>
      <c r="O15" s="1">
        <v>0</v>
      </c>
      <c r="P15" s="1">
        <v>0</v>
      </c>
      <c r="Q15" s="1">
        <v>1367.6</v>
      </c>
      <c r="R15" s="7">
        <f t="shared" si="5"/>
        <v>-293.10000000000002</v>
      </c>
      <c r="S15" s="7">
        <f t="shared" si="6"/>
        <v>-159.19999999999999</v>
      </c>
      <c r="T15" s="13"/>
      <c r="U15" s="1">
        <v>1</v>
      </c>
      <c r="V15" s="1">
        <v>2</v>
      </c>
    </row>
    <row r="16" spans="1:26" ht="48.75" customHeight="1" x14ac:dyDescent="0.25">
      <c r="A16" s="10" t="s">
        <v>13</v>
      </c>
      <c r="B16" s="1">
        <v>29977.599999999999</v>
      </c>
      <c r="C16" s="1">
        <v>7715.5</v>
      </c>
      <c r="D16" s="1">
        <f t="shared" si="7"/>
        <v>25.7</v>
      </c>
      <c r="E16" s="1">
        <v>19.8</v>
      </c>
      <c r="F16" s="1">
        <f>B16*E16%</f>
        <v>5935.6</v>
      </c>
      <c r="G16" s="1">
        <f t="shared" si="1"/>
        <v>5935.6</v>
      </c>
      <c r="H16" s="1">
        <f t="shared" si="2"/>
        <v>1527.7</v>
      </c>
      <c r="I16" s="1">
        <f t="shared" si="3"/>
        <v>1527.7</v>
      </c>
      <c r="J16" s="1">
        <f t="shared" si="4"/>
        <v>5771.5</v>
      </c>
      <c r="K16" s="1">
        <v>3177.5</v>
      </c>
      <c r="L16" s="1"/>
      <c r="M16" s="7"/>
      <c r="N16" s="1">
        <v>2594</v>
      </c>
      <c r="O16" s="1">
        <v>0</v>
      </c>
      <c r="P16" s="1">
        <v>0</v>
      </c>
      <c r="Q16" s="1">
        <v>1387.2</v>
      </c>
      <c r="R16" s="7">
        <f t="shared" si="5"/>
        <v>-164.1</v>
      </c>
      <c r="S16" s="7">
        <f t="shared" si="6"/>
        <v>-140.5</v>
      </c>
      <c r="T16" s="13"/>
      <c r="U16" s="1">
        <v>1</v>
      </c>
      <c r="V16" s="1">
        <v>2</v>
      </c>
    </row>
    <row r="17" spans="1:22" ht="54" customHeight="1" x14ac:dyDescent="0.25">
      <c r="A17" s="10" t="s">
        <v>14</v>
      </c>
      <c r="B17" s="1">
        <v>13803.2</v>
      </c>
      <c r="C17" s="1">
        <v>3977.7</v>
      </c>
      <c r="D17" s="1">
        <f t="shared" si="7"/>
        <v>28.8</v>
      </c>
      <c r="E17" s="1">
        <v>23.7</v>
      </c>
      <c r="F17" s="1">
        <f t="shared" ref="F17:F30" si="8">B17*E17%</f>
        <v>3271.4</v>
      </c>
      <c r="G17" s="1">
        <f t="shared" si="1"/>
        <v>3271.4</v>
      </c>
      <c r="H17" s="1">
        <f t="shared" si="2"/>
        <v>942.7</v>
      </c>
      <c r="I17" s="1">
        <f t="shared" si="3"/>
        <v>942.7</v>
      </c>
      <c r="J17" s="1">
        <f t="shared" si="4"/>
        <v>3271.4</v>
      </c>
      <c r="K17" s="1">
        <v>2145.3000000000002</v>
      </c>
      <c r="L17" s="1"/>
      <c r="M17" s="7"/>
      <c r="N17" s="1">
        <v>1126.0999999999999</v>
      </c>
      <c r="O17" s="1">
        <v>0</v>
      </c>
      <c r="P17" s="1">
        <v>0</v>
      </c>
      <c r="Q17" s="1">
        <v>842.1</v>
      </c>
      <c r="R17" s="3">
        <f t="shared" si="5"/>
        <v>0</v>
      </c>
      <c r="S17" s="7">
        <f t="shared" si="6"/>
        <v>-100.6</v>
      </c>
      <c r="T17" s="13"/>
      <c r="U17" s="1">
        <v>1</v>
      </c>
      <c r="V17" s="1">
        <v>1</v>
      </c>
    </row>
    <row r="18" spans="1:22" ht="57.75" customHeight="1" x14ac:dyDescent="0.25">
      <c r="A18" s="10" t="s">
        <v>15</v>
      </c>
      <c r="B18" s="1">
        <v>18043.7</v>
      </c>
      <c r="C18" s="1">
        <v>4556.5</v>
      </c>
      <c r="D18" s="1">
        <f t="shared" si="7"/>
        <v>25.3</v>
      </c>
      <c r="E18" s="1">
        <v>21.1</v>
      </c>
      <c r="F18" s="1">
        <f t="shared" si="8"/>
        <v>3807.2</v>
      </c>
      <c r="G18" s="1">
        <f t="shared" si="1"/>
        <v>3807.2</v>
      </c>
      <c r="H18" s="1">
        <f t="shared" si="2"/>
        <v>961.4</v>
      </c>
      <c r="I18" s="1">
        <f t="shared" si="3"/>
        <v>961.4</v>
      </c>
      <c r="J18" s="1">
        <f t="shared" si="4"/>
        <v>3802.3</v>
      </c>
      <c r="K18" s="1">
        <v>2563</v>
      </c>
      <c r="L18" s="1"/>
      <c r="M18" s="1"/>
      <c r="N18" s="1">
        <v>1239.3</v>
      </c>
      <c r="O18" s="1">
        <v>0</v>
      </c>
      <c r="P18" s="1">
        <v>0</v>
      </c>
      <c r="Q18" s="1">
        <v>757.8</v>
      </c>
      <c r="R18" s="7">
        <f t="shared" si="5"/>
        <v>-4.9000000000000004</v>
      </c>
      <c r="S18" s="3">
        <f t="shared" si="6"/>
        <v>-203.6</v>
      </c>
      <c r="T18" s="15"/>
      <c r="U18" s="1">
        <v>1</v>
      </c>
      <c r="V18" s="1">
        <v>1</v>
      </c>
    </row>
    <row r="19" spans="1:22" ht="57.75" customHeight="1" x14ac:dyDescent="0.25">
      <c r="A19" s="10" t="s">
        <v>16</v>
      </c>
      <c r="B19" s="1">
        <v>19943</v>
      </c>
      <c r="C19" s="1">
        <v>4950.2</v>
      </c>
      <c r="D19" s="1">
        <f t="shared" si="7"/>
        <v>24.8</v>
      </c>
      <c r="E19" s="1">
        <v>20.399999999999999</v>
      </c>
      <c r="F19" s="1">
        <f t="shared" si="8"/>
        <v>4068.4</v>
      </c>
      <c r="G19" s="1">
        <f t="shared" si="1"/>
        <v>4068.4</v>
      </c>
      <c r="H19" s="1">
        <f t="shared" si="2"/>
        <v>1009.8</v>
      </c>
      <c r="I19" s="1">
        <f t="shared" si="3"/>
        <v>1009.8</v>
      </c>
      <c r="J19" s="1">
        <f t="shared" si="4"/>
        <v>4068.4</v>
      </c>
      <c r="K19" s="7">
        <v>2746.1</v>
      </c>
      <c r="L19" s="1"/>
      <c r="M19" s="1"/>
      <c r="N19" s="1">
        <v>1322.3</v>
      </c>
      <c r="O19" s="1">
        <v>0</v>
      </c>
      <c r="P19" s="1">
        <v>0</v>
      </c>
      <c r="Q19" s="1">
        <v>711.1</v>
      </c>
      <c r="R19" s="7">
        <f t="shared" si="5"/>
        <v>0</v>
      </c>
      <c r="S19" s="7">
        <f t="shared" si="6"/>
        <v>-298.7</v>
      </c>
      <c r="T19" s="13"/>
      <c r="U19" s="1">
        <v>1</v>
      </c>
      <c r="V19" s="7">
        <v>1</v>
      </c>
    </row>
    <row r="20" spans="1:22" ht="62.25" customHeight="1" x14ac:dyDescent="0.25">
      <c r="A20" s="10" t="s">
        <v>17</v>
      </c>
      <c r="B20" s="1">
        <v>21730.3</v>
      </c>
      <c r="C20" s="1">
        <v>2806.9</v>
      </c>
      <c r="D20" s="1">
        <f t="shared" si="7"/>
        <v>12.9</v>
      </c>
      <c r="E20" s="1">
        <v>21.9</v>
      </c>
      <c r="F20" s="1">
        <f t="shared" si="8"/>
        <v>4758.8999999999996</v>
      </c>
      <c r="G20" s="1">
        <f>(F20+L20+M20+P20+O20)</f>
        <v>4758.8999999999996</v>
      </c>
      <c r="H20" s="1">
        <f t="shared" si="2"/>
        <v>614.70000000000005</v>
      </c>
      <c r="I20" s="1">
        <f t="shared" si="3"/>
        <v>614.70000000000005</v>
      </c>
      <c r="J20" s="1">
        <f t="shared" si="4"/>
        <v>4280.1000000000004</v>
      </c>
      <c r="K20" s="1">
        <v>3026</v>
      </c>
      <c r="L20" s="1"/>
      <c r="M20" s="1"/>
      <c r="N20" s="1">
        <v>1254.0999999999999</v>
      </c>
      <c r="O20" s="1">
        <v>0</v>
      </c>
      <c r="P20" s="1">
        <v>0</v>
      </c>
      <c r="Q20" s="1">
        <v>934.4</v>
      </c>
      <c r="R20" s="7">
        <f t="shared" si="5"/>
        <v>-478.8</v>
      </c>
      <c r="S20" s="7">
        <f t="shared" si="6"/>
        <v>319.7</v>
      </c>
      <c r="T20" s="13" t="s">
        <v>80</v>
      </c>
      <c r="U20" s="1">
        <v>1</v>
      </c>
      <c r="V20" s="1">
        <v>1</v>
      </c>
    </row>
    <row r="21" spans="1:22" ht="57.75" customHeight="1" x14ac:dyDescent="0.25">
      <c r="A21" s="10" t="s">
        <v>18</v>
      </c>
      <c r="B21" s="1">
        <v>21676.7</v>
      </c>
      <c r="C21" s="1">
        <v>5281.7</v>
      </c>
      <c r="D21" s="1">
        <f t="shared" si="7"/>
        <v>24.4</v>
      </c>
      <c r="E21" s="1">
        <v>22.2</v>
      </c>
      <c r="F21" s="1">
        <f t="shared" si="8"/>
        <v>4812.2</v>
      </c>
      <c r="G21" s="1">
        <f t="shared" si="1"/>
        <v>4812.2</v>
      </c>
      <c r="H21" s="1">
        <f t="shared" si="2"/>
        <v>1172.5</v>
      </c>
      <c r="I21" s="1">
        <f t="shared" si="3"/>
        <v>1172.5</v>
      </c>
      <c r="J21" s="7">
        <f t="shared" si="4"/>
        <v>4209.8999999999996</v>
      </c>
      <c r="K21" s="7">
        <v>2799.8</v>
      </c>
      <c r="L21" s="1"/>
      <c r="M21" s="1"/>
      <c r="N21" s="1">
        <v>1410.1</v>
      </c>
      <c r="O21" s="1">
        <v>0</v>
      </c>
      <c r="P21" s="1">
        <v>0</v>
      </c>
      <c r="Q21" s="1">
        <v>698.2</v>
      </c>
      <c r="R21" s="3">
        <f t="shared" si="5"/>
        <v>-602.29999999999995</v>
      </c>
      <c r="S21" s="7">
        <f t="shared" si="6"/>
        <v>-474.3</v>
      </c>
      <c r="T21" s="26"/>
      <c r="U21" s="1">
        <v>1</v>
      </c>
      <c r="V21" s="1">
        <v>1</v>
      </c>
    </row>
    <row r="22" spans="1:22" ht="57.75" customHeight="1" x14ac:dyDescent="0.25">
      <c r="A22" s="10" t="s">
        <v>19</v>
      </c>
      <c r="B22" s="7">
        <v>29402.6</v>
      </c>
      <c r="C22" s="7">
        <v>7125.3</v>
      </c>
      <c r="D22" s="1">
        <f t="shared" si="7"/>
        <v>24.2</v>
      </c>
      <c r="E22" s="1">
        <v>21.8</v>
      </c>
      <c r="F22" s="1">
        <f t="shared" si="8"/>
        <v>6409.8</v>
      </c>
      <c r="G22" s="7">
        <f t="shared" si="1"/>
        <v>6409.8</v>
      </c>
      <c r="H22" s="7">
        <f t="shared" si="2"/>
        <v>1553.3</v>
      </c>
      <c r="I22" s="7">
        <f t="shared" si="3"/>
        <v>1553.3</v>
      </c>
      <c r="J22" s="7">
        <f t="shared" si="4"/>
        <v>5992.6</v>
      </c>
      <c r="K22" s="1">
        <v>3173.3</v>
      </c>
      <c r="L22" s="1"/>
      <c r="M22" s="1"/>
      <c r="N22" s="1">
        <v>2819.3</v>
      </c>
      <c r="O22" s="1">
        <v>0</v>
      </c>
      <c r="P22" s="1">
        <v>0</v>
      </c>
      <c r="Q22" s="1">
        <v>1297.7</v>
      </c>
      <c r="R22" s="7">
        <f t="shared" si="5"/>
        <v>-417.2</v>
      </c>
      <c r="S22" s="7">
        <f t="shared" si="6"/>
        <v>-255.6</v>
      </c>
      <c r="T22" s="13"/>
      <c r="U22" s="1">
        <v>1</v>
      </c>
      <c r="V22" s="1">
        <v>2</v>
      </c>
    </row>
    <row r="23" spans="1:22" ht="51.75" customHeight="1" x14ac:dyDescent="0.25">
      <c r="A23" s="10" t="s">
        <v>20</v>
      </c>
      <c r="B23" s="1">
        <v>34794</v>
      </c>
      <c r="C23" s="1">
        <v>5868.1</v>
      </c>
      <c r="D23" s="1">
        <f t="shared" si="7"/>
        <v>16.899999999999999</v>
      </c>
      <c r="E23" s="1">
        <v>19.8</v>
      </c>
      <c r="F23" s="1">
        <f t="shared" si="8"/>
        <v>6889.2</v>
      </c>
      <c r="G23" s="7">
        <f t="shared" si="1"/>
        <v>6889.2</v>
      </c>
      <c r="H23" s="7">
        <f t="shared" si="2"/>
        <v>1161.9000000000001</v>
      </c>
      <c r="I23" s="7">
        <f t="shared" si="3"/>
        <v>1161.9000000000001</v>
      </c>
      <c r="J23" s="7">
        <f t="shared" si="4"/>
        <v>5693.3</v>
      </c>
      <c r="K23" s="1">
        <v>2928.8</v>
      </c>
      <c r="L23" s="1"/>
      <c r="M23" s="1"/>
      <c r="N23" s="1">
        <v>2764.5</v>
      </c>
      <c r="O23" s="1">
        <v>0</v>
      </c>
      <c r="P23" s="1">
        <v>0</v>
      </c>
      <c r="Q23" s="1">
        <v>1056.7</v>
      </c>
      <c r="R23" s="7">
        <f t="shared" si="5"/>
        <v>-1195.9000000000001</v>
      </c>
      <c r="S23" s="7">
        <f t="shared" si="6"/>
        <v>-105.2</v>
      </c>
      <c r="T23" s="1"/>
      <c r="U23" s="1">
        <v>1</v>
      </c>
      <c r="V23" s="7">
        <v>2</v>
      </c>
    </row>
    <row r="24" spans="1:22" ht="61.5" customHeight="1" x14ac:dyDescent="0.25">
      <c r="A24" s="10" t="s">
        <v>28</v>
      </c>
      <c r="B24" s="1">
        <v>24728.9</v>
      </c>
      <c r="C24" s="1">
        <v>6290.2</v>
      </c>
      <c r="D24" s="25">
        <f t="shared" si="7"/>
        <v>25.44</v>
      </c>
      <c r="E24" s="1">
        <v>14.3</v>
      </c>
      <c r="F24" s="1">
        <f t="shared" si="8"/>
        <v>3536.2</v>
      </c>
      <c r="G24" s="7">
        <f t="shared" si="1"/>
        <v>3536.2</v>
      </c>
      <c r="H24" s="7">
        <f t="shared" si="2"/>
        <v>899.5</v>
      </c>
      <c r="I24" s="7">
        <f t="shared" si="3"/>
        <v>899.5</v>
      </c>
      <c r="J24" s="7">
        <f t="shared" si="4"/>
        <v>3511.9</v>
      </c>
      <c r="K24" s="1">
        <v>2383.6999999999998</v>
      </c>
      <c r="L24" s="1"/>
      <c r="M24" s="1"/>
      <c r="N24" s="1">
        <v>1128.2</v>
      </c>
      <c r="O24" s="1">
        <v>0</v>
      </c>
      <c r="P24" s="1">
        <v>0</v>
      </c>
      <c r="Q24" s="1">
        <v>515.6</v>
      </c>
      <c r="R24" s="7">
        <f t="shared" si="5"/>
        <v>-24.3</v>
      </c>
      <c r="S24" s="7">
        <f t="shared" si="6"/>
        <v>-383.9</v>
      </c>
      <c r="T24" s="20"/>
      <c r="U24" s="1">
        <v>1</v>
      </c>
      <c r="V24" s="1">
        <v>1</v>
      </c>
    </row>
    <row r="25" spans="1:22" ht="51" customHeight="1" x14ac:dyDescent="0.25">
      <c r="A25" s="10" t="s">
        <v>21</v>
      </c>
      <c r="B25" s="1">
        <v>24966.1</v>
      </c>
      <c r="C25" s="1">
        <v>6355.2</v>
      </c>
      <c r="D25" s="1">
        <f t="shared" si="7"/>
        <v>25.5</v>
      </c>
      <c r="E25" s="1">
        <v>19.2</v>
      </c>
      <c r="F25" s="1">
        <f t="shared" si="8"/>
        <v>4793.5</v>
      </c>
      <c r="G25" s="1">
        <f t="shared" si="1"/>
        <v>4793.5</v>
      </c>
      <c r="H25" s="1">
        <f t="shared" si="2"/>
        <v>1220.2</v>
      </c>
      <c r="I25" s="1">
        <f t="shared" si="3"/>
        <v>1220.2</v>
      </c>
      <c r="J25" s="1">
        <f t="shared" si="4"/>
        <v>4260.8999999999996</v>
      </c>
      <c r="K25" s="1">
        <v>2979.6</v>
      </c>
      <c r="L25" s="1"/>
      <c r="M25" s="1"/>
      <c r="N25" s="1">
        <v>1281.3</v>
      </c>
      <c r="O25" s="1">
        <v>0</v>
      </c>
      <c r="P25" s="1">
        <v>0</v>
      </c>
      <c r="Q25" s="7">
        <v>946.2</v>
      </c>
      <c r="R25" s="7">
        <f t="shared" si="5"/>
        <v>-532.6</v>
      </c>
      <c r="S25" s="7">
        <f t="shared" si="6"/>
        <v>-274</v>
      </c>
      <c r="T25" s="13"/>
      <c r="U25" s="1">
        <v>1</v>
      </c>
      <c r="V25" s="1">
        <v>1</v>
      </c>
    </row>
    <row r="26" spans="1:22" ht="51.75" customHeight="1" x14ac:dyDescent="0.25">
      <c r="A26" s="10" t="s">
        <v>22</v>
      </c>
      <c r="B26" s="1">
        <v>19288.3</v>
      </c>
      <c r="C26" s="1">
        <v>4355.3999999999996</v>
      </c>
      <c r="D26" s="1">
        <f t="shared" si="7"/>
        <v>22.6</v>
      </c>
      <c r="E26" s="1">
        <v>24.3</v>
      </c>
      <c r="F26" s="1">
        <f t="shared" si="8"/>
        <v>4687.1000000000004</v>
      </c>
      <c r="G26" s="1">
        <f t="shared" si="1"/>
        <v>4687.1000000000004</v>
      </c>
      <c r="H26" s="1">
        <f t="shared" si="2"/>
        <v>1058.4000000000001</v>
      </c>
      <c r="I26" s="1">
        <f t="shared" si="3"/>
        <v>1058.4000000000001</v>
      </c>
      <c r="J26" s="1">
        <f t="shared" si="4"/>
        <v>4011.6</v>
      </c>
      <c r="K26" s="7">
        <v>2886.4</v>
      </c>
      <c r="L26" s="1"/>
      <c r="M26" s="1"/>
      <c r="N26" s="1">
        <v>1125.2</v>
      </c>
      <c r="O26" s="1">
        <v>0</v>
      </c>
      <c r="P26" s="1">
        <v>0</v>
      </c>
      <c r="Q26" s="1">
        <v>862.9</v>
      </c>
      <c r="R26" s="7">
        <f t="shared" si="5"/>
        <v>-675.5</v>
      </c>
      <c r="S26" s="3">
        <f t="shared" si="6"/>
        <v>-195.5</v>
      </c>
      <c r="T26" s="13"/>
      <c r="U26" s="1">
        <v>1</v>
      </c>
      <c r="V26" s="1">
        <v>1</v>
      </c>
    </row>
    <row r="27" spans="1:22" ht="48" customHeight="1" x14ac:dyDescent="0.25">
      <c r="A27" s="10" t="s">
        <v>23</v>
      </c>
      <c r="B27" s="7">
        <v>31604.2</v>
      </c>
      <c r="C27" s="7">
        <v>8038.6</v>
      </c>
      <c r="D27" s="7">
        <f t="shared" si="7"/>
        <v>25.4</v>
      </c>
      <c r="E27" s="7">
        <v>16.7</v>
      </c>
      <c r="F27" s="7">
        <f t="shared" si="8"/>
        <v>5277.9</v>
      </c>
      <c r="G27" s="7">
        <f t="shared" si="1"/>
        <v>5277.9</v>
      </c>
      <c r="H27" s="7">
        <f t="shared" si="2"/>
        <v>1342.4</v>
      </c>
      <c r="I27" s="7">
        <f t="shared" si="3"/>
        <v>1342.4</v>
      </c>
      <c r="J27" s="7">
        <f>K27+N27</f>
        <v>4323.7</v>
      </c>
      <c r="K27" s="7">
        <v>3035.7</v>
      </c>
      <c r="L27" s="7"/>
      <c r="M27" s="7"/>
      <c r="N27" s="7">
        <v>1288</v>
      </c>
      <c r="O27" s="7">
        <v>0</v>
      </c>
      <c r="P27" s="7">
        <v>0</v>
      </c>
      <c r="Q27" s="7">
        <v>847.4</v>
      </c>
      <c r="R27" s="7">
        <f t="shared" si="5"/>
        <v>-954.2</v>
      </c>
      <c r="S27" s="3">
        <f t="shared" si="6"/>
        <v>-495</v>
      </c>
      <c r="T27" s="15"/>
      <c r="U27" s="7">
        <v>1</v>
      </c>
      <c r="V27" s="7">
        <v>1</v>
      </c>
    </row>
    <row r="28" spans="1:22" ht="41.25" customHeight="1" x14ac:dyDescent="0.25">
      <c r="A28" s="10" t="s">
        <v>24</v>
      </c>
      <c r="B28" s="1">
        <v>20104.3</v>
      </c>
      <c r="C28" s="1">
        <v>5131.7</v>
      </c>
      <c r="D28" s="1">
        <f t="shared" si="7"/>
        <v>25.5</v>
      </c>
      <c r="E28" s="1">
        <v>17.600000000000001</v>
      </c>
      <c r="F28" s="1">
        <f t="shared" si="8"/>
        <v>3538.4</v>
      </c>
      <c r="G28" s="1">
        <f t="shared" si="1"/>
        <v>3538.4</v>
      </c>
      <c r="H28" s="1">
        <f t="shared" si="2"/>
        <v>903.2</v>
      </c>
      <c r="I28" s="1">
        <f t="shared" si="3"/>
        <v>903.2</v>
      </c>
      <c r="J28" s="7">
        <f t="shared" si="4"/>
        <v>3528.4</v>
      </c>
      <c r="K28" s="1">
        <v>2383.6999999999998</v>
      </c>
      <c r="L28" s="1"/>
      <c r="M28" s="1"/>
      <c r="N28" s="1">
        <v>1144.7</v>
      </c>
      <c r="O28" s="1">
        <v>0</v>
      </c>
      <c r="P28" s="1">
        <v>0</v>
      </c>
      <c r="Q28" s="1">
        <v>865.2</v>
      </c>
      <c r="R28" s="7">
        <f t="shared" si="5"/>
        <v>-10</v>
      </c>
      <c r="S28" s="3">
        <f t="shared" si="6"/>
        <v>-38</v>
      </c>
      <c r="T28" s="13"/>
      <c r="U28" s="1">
        <v>1</v>
      </c>
      <c r="V28" s="1">
        <v>1</v>
      </c>
    </row>
    <row r="29" spans="1:22" ht="51.75" customHeight="1" x14ac:dyDescent="0.25">
      <c r="A29" s="10" t="s">
        <v>25</v>
      </c>
      <c r="B29" s="1">
        <v>19184.2</v>
      </c>
      <c r="C29" s="1">
        <v>4807.7</v>
      </c>
      <c r="D29" s="1">
        <f t="shared" si="7"/>
        <v>25.1</v>
      </c>
      <c r="E29" s="1">
        <v>19.5</v>
      </c>
      <c r="F29" s="1">
        <f t="shared" si="8"/>
        <v>3740.9</v>
      </c>
      <c r="G29" s="1">
        <f t="shared" si="1"/>
        <v>3740.9</v>
      </c>
      <c r="H29" s="1">
        <f t="shared" si="2"/>
        <v>937.5</v>
      </c>
      <c r="I29" s="1">
        <f t="shared" si="3"/>
        <v>937.5</v>
      </c>
      <c r="J29" s="1">
        <f t="shared" si="4"/>
        <v>3740.9</v>
      </c>
      <c r="K29" s="1">
        <v>2567</v>
      </c>
      <c r="L29" s="1"/>
      <c r="M29" s="1"/>
      <c r="N29" s="1">
        <v>1173.9000000000001</v>
      </c>
      <c r="O29" s="1">
        <v>0</v>
      </c>
      <c r="P29" s="1">
        <v>0</v>
      </c>
      <c r="Q29" s="1">
        <v>713.6</v>
      </c>
      <c r="R29" s="7">
        <f t="shared" si="5"/>
        <v>0</v>
      </c>
      <c r="S29" s="3">
        <f t="shared" si="6"/>
        <v>-223.9</v>
      </c>
      <c r="T29" s="13"/>
      <c r="U29" s="1">
        <v>1</v>
      </c>
      <c r="V29" s="31">
        <v>1</v>
      </c>
    </row>
    <row r="30" spans="1:22" ht="58.5" customHeight="1" x14ac:dyDescent="0.25">
      <c r="A30" s="10" t="s">
        <v>26</v>
      </c>
      <c r="B30" s="1">
        <v>19836.7</v>
      </c>
      <c r="C30" s="1">
        <v>4722.1000000000004</v>
      </c>
      <c r="D30" s="1">
        <f t="shared" si="7"/>
        <v>23.8</v>
      </c>
      <c r="E30" s="1">
        <v>19.2</v>
      </c>
      <c r="F30" s="1">
        <f t="shared" si="8"/>
        <v>3808.6</v>
      </c>
      <c r="G30" s="1">
        <f t="shared" si="1"/>
        <v>3808.6</v>
      </c>
      <c r="H30" s="1">
        <f t="shared" si="2"/>
        <v>906.6</v>
      </c>
      <c r="I30" s="1">
        <f t="shared" si="3"/>
        <v>906.6</v>
      </c>
      <c r="J30" s="1">
        <f>K30+N30</f>
        <v>3802.3</v>
      </c>
      <c r="K30" s="1">
        <v>2563</v>
      </c>
      <c r="L30" s="1"/>
      <c r="M30" s="1"/>
      <c r="N30" s="1">
        <v>1239.3</v>
      </c>
      <c r="O30" s="1">
        <v>0</v>
      </c>
      <c r="P30" s="1">
        <v>0</v>
      </c>
      <c r="Q30" s="1">
        <v>940.7</v>
      </c>
      <c r="R30" s="7">
        <f t="shared" si="5"/>
        <v>-6.3</v>
      </c>
      <c r="S30" s="3">
        <f t="shared" si="6"/>
        <v>34.1</v>
      </c>
      <c r="T30" s="13" t="s">
        <v>79</v>
      </c>
      <c r="U30" s="30">
        <v>1</v>
      </c>
      <c r="V30" s="7">
        <v>1</v>
      </c>
    </row>
    <row r="31" spans="1:22" ht="40.5" customHeight="1" x14ac:dyDescent="0.25">
      <c r="A31" s="11" t="s">
        <v>27</v>
      </c>
      <c r="B31" s="1">
        <f>SUM(B12:B30)</f>
        <v>626788</v>
      </c>
      <c r="C31" s="1">
        <f>SUM(C12:C30)</f>
        <v>134341.79999999999</v>
      </c>
      <c r="D31" s="1">
        <f t="shared" si="7"/>
        <v>21.4</v>
      </c>
      <c r="E31" s="1" t="s">
        <v>36</v>
      </c>
      <c r="F31" s="1">
        <f t="shared" ref="F31:S31" si="9">SUM(F12:F30)</f>
        <v>95387.199999999997</v>
      </c>
      <c r="G31" s="1">
        <f t="shared" ref="G31" si="10">(F31+L31+M31)</f>
        <v>95387.199999999997</v>
      </c>
      <c r="H31" s="1">
        <f t="shared" si="9"/>
        <v>21499.7</v>
      </c>
      <c r="I31" s="1">
        <f t="shared" si="3"/>
        <v>21499.7</v>
      </c>
      <c r="J31" s="1">
        <f t="shared" si="9"/>
        <v>88776.4</v>
      </c>
      <c r="K31" s="1">
        <f t="shared" si="9"/>
        <v>55073.8</v>
      </c>
      <c r="L31" s="1">
        <f t="shared" si="9"/>
        <v>0</v>
      </c>
      <c r="M31" s="1">
        <f t="shared" si="9"/>
        <v>0</v>
      </c>
      <c r="N31" s="1">
        <f t="shared" si="9"/>
        <v>33702.6</v>
      </c>
      <c r="O31" s="1">
        <v>0</v>
      </c>
      <c r="P31" s="1">
        <f t="shared" si="9"/>
        <v>0</v>
      </c>
      <c r="Q31" s="1">
        <f t="shared" si="9"/>
        <v>18248.099999999999</v>
      </c>
      <c r="R31" s="7">
        <f t="shared" si="9"/>
        <v>-6610.8</v>
      </c>
      <c r="S31" s="14">
        <f t="shared" si="9"/>
        <v>-3251.6</v>
      </c>
      <c r="T31" s="1"/>
      <c r="U31" s="1">
        <f>SUM(U12:U30)</f>
        <v>20</v>
      </c>
      <c r="V31" s="27">
        <f>SUM(V12:V30)</f>
        <v>25</v>
      </c>
    </row>
    <row r="32" spans="1:22" ht="26.25" customHeight="1" x14ac:dyDescent="0.25">
      <c r="A32" s="6" t="s">
        <v>38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5"/>
      <c r="S32" s="4"/>
      <c r="T32" s="4"/>
      <c r="U32" s="4"/>
      <c r="V32" s="4"/>
    </row>
    <row r="33" spans="1:22" ht="18.75" x14ac:dyDescent="0.3">
      <c r="A33" s="33" t="s">
        <v>37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</row>
  </sheetData>
  <mergeCells count="29">
    <mergeCell ref="J4:P7"/>
    <mergeCell ref="N9:N10"/>
    <mergeCell ref="O9:P9"/>
    <mergeCell ref="I1:L1"/>
    <mergeCell ref="A2:W2"/>
    <mergeCell ref="A3:A10"/>
    <mergeCell ref="B3:D3"/>
    <mergeCell ref="E3:S3"/>
    <mergeCell ref="T3:T10"/>
    <mergeCell ref="U3:V3"/>
    <mergeCell ref="B4:B10"/>
    <mergeCell ref="C4:C10"/>
    <mergeCell ref="D4:D10"/>
    <mergeCell ref="A33:V33"/>
    <mergeCell ref="Q4:Q10"/>
    <mergeCell ref="R4:S7"/>
    <mergeCell ref="U4:U10"/>
    <mergeCell ref="V4:V10"/>
    <mergeCell ref="J8:J10"/>
    <mergeCell ref="K8:P8"/>
    <mergeCell ref="R8:R10"/>
    <mergeCell ref="S8:S10"/>
    <mergeCell ref="K9:K10"/>
    <mergeCell ref="L9:M9"/>
    <mergeCell ref="E4:E10"/>
    <mergeCell ref="F4:F10"/>
    <mergeCell ref="G4:G10"/>
    <mergeCell ref="H4:H10"/>
    <mergeCell ref="I4:I10"/>
  </mergeCells>
  <pageMargins left="0.70866141732283472" right="0.70866141732283472" top="0.74803149606299213" bottom="0.74803149606299213" header="0.31496062992125984" footer="0.31496062992125984"/>
  <pageSetup paperSize="8" scale="37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workbookViewId="0">
      <pane xSplit="1" ySplit="7" topLeftCell="B20" activePane="bottomRight" state="frozen"/>
      <selection pane="topRight" activeCell="B1" sqref="B1"/>
      <selection pane="bottomLeft" activeCell="A8" sqref="A8"/>
      <selection pane="bottomRight" activeCell="J21" sqref="J21"/>
    </sheetView>
  </sheetViews>
  <sheetFormatPr defaultRowHeight="15" x14ac:dyDescent="0.25"/>
  <cols>
    <col min="1" max="1" width="33.42578125" customWidth="1"/>
    <col min="2" max="3" width="13.28515625" customWidth="1"/>
    <col min="4" max="4" width="16.28515625" customWidth="1"/>
    <col min="5" max="5" width="19.28515625" customWidth="1"/>
    <col min="6" max="6" width="18.42578125" customWidth="1"/>
    <col min="7" max="7" width="19" customWidth="1"/>
    <col min="8" max="8" width="16.85546875" customWidth="1"/>
    <col min="9" max="9" width="19.85546875" customWidth="1"/>
    <col min="10" max="10" width="18.42578125" customWidth="1"/>
    <col min="11" max="11" width="18.85546875" customWidth="1"/>
    <col min="12" max="12" width="18.42578125" customWidth="1"/>
    <col min="13" max="13" width="18.5703125" customWidth="1"/>
    <col min="14" max="14" width="17.7109375" customWidth="1"/>
    <col min="15" max="15" width="2" hidden="1" customWidth="1"/>
    <col min="16" max="17" width="0.42578125" hidden="1" customWidth="1"/>
  </cols>
  <sheetData>
    <row r="1" spans="1:17" ht="15" customHeight="1" x14ac:dyDescent="0.25">
      <c r="A1" s="68" t="s">
        <v>69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7" ht="51.75" customHeight="1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7" ht="58.5" customHeight="1" x14ac:dyDescent="0.25">
      <c r="A3" s="34" t="s">
        <v>33</v>
      </c>
      <c r="B3" s="63" t="s">
        <v>50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spans="1:17" ht="115.5" customHeight="1" x14ac:dyDescent="0.25">
      <c r="A4" s="34"/>
      <c r="B4" s="70" t="s">
        <v>43</v>
      </c>
      <c r="C4" s="70"/>
      <c r="D4" s="71"/>
      <c r="E4" s="63" t="s">
        <v>44</v>
      </c>
      <c r="F4" s="63"/>
      <c r="G4" s="63" t="s">
        <v>45</v>
      </c>
      <c r="H4" s="63"/>
      <c r="I4" s="63" t="s">
        <v>46</v>
      </c>
      <c r="J4" s="63"/>
      <c r="K4" s="72" t="s">
        <v>47</v>
      </c>
      <c r="L4" s="72"/>
      <c r="M4" s="63" t="s">
        <v>57</v>
      </c>
      <c r="N4" s="63" t="s">
        <v>58</v>
      </c>
    </row>
    <row r="5" spans="1:17" ht="15" customHeight="1" x14ac:dyDescent="0.25">
      <c r="A5" s="34"/>
      <c r="B5" s="76" t="s">
        <v>70</v>
      </c>
      <c r="C5" s="76" t="s">
        <v>71</v>
      </c>
      <c r="D5" s="77" t="s">
        <v>52</v>
      </c>
      <c r="E5" s="64" t="s">
        <v>72</v>
      </c>
      <c r="F5" s="64" t="s">
        <v>49</v>
      </c>
      <c r="G5" s="64" t="s">
        <v>72</v>
      </c>
      <c r="H5" s="64" t="s">
        <v>49</v>
      </c>
      <c r="I5" s="73" t="s">
        <v>73</v>
      </c>
      <c r="J5" s="64" t="s">
        <v>49</v>
      </c>
      <c r="K5" s="64" t="s">
        <v>48</v>
      </c>
      <c r="L5" s="64" t="s">
        <v>49</v>
      </c>
      <c r="M5" s="63"/>
      <c r="N5" s="63"/>
    </row>
    <row r="6" spans="1:17" x14ac:dyDescent="0.25">
      <c r="A6" s="34"/>
      <c r="B6" s="76"/>
      <c r="C6" s="76"/>
      <c r="D6" s="78"/>
      <c r="E6" s="64"/>
      <c r="F6" s="64"/>
      <c r="G6" s="64"/>
      <c r="H6" s="64"/>
      <c r="I6" s="74"/>
      <c r="J6" s="64"/>
      <c r="K6" s="64"/>
      <c r="L6" s="64"/>
      <c r="M6" s="63"/>
      <c r="N6" s="63"/>
    </row>
    <row r="7" spans="1:17" ht="74.25" customHeight="1" x14ac:dyDescent="0.25">
      <c r="A7" s="34"/>
      <c r="B7" s="76"/>
      <c r="C7" s="76"/>
      <c r="D7" s="79"/>
      <c r="E7" s="64"/>
      <c r="F7" s="64"/>
      <c r="G7" s="64"/>
      <c r="H7" s="64"/>
      <c r="I7" s="75"/>
      <c r="J7" s="64"/>
      <c r="K7" s="64"/>
      <c r="L7" s="64"/>
      <c r="M7" s="63"/>
      <c r="N7" s="63"/>
    </row>
    <row r="8" spans="1:17" ht="15" customHeight="1" x14ac:dyDescent="0.25">
      <c r="A8" s="65">
        <v>1</v>
      </c>
      <c r="B8" s="66">
        <v>2</v>
      </c>
      <c r="C8" s="66" t="s">
        <v>51</v>
      </c>
      <c r="D8" s="66" t="s">
        <v>74</v>
      </c>
      <c r="E8" s="62">
        <v>3</v>
      </c>
      <c r="F8" s="62">
        <v>4</v>
      </c>
      <c r="G8" s="62">
        <v>5</v>
      </c>
      <c r="H8" s="62">
        <v>6</v>
      </c>
      <c r="I8" s="62">
        <v>7</v>
      </c>
      <c r="J8" s="62">
        <v>8</v>
      </c>
      <c r="K8" s="62" t="s">
        <v>68</v>
      </c>
      <c r="L8" s="62" t="s">
        <v>75</v>
      </c>
      <c r="M8" s="62">
        <v>11</v>
      </c>
      <c r="N8" s="62">
        <v>12</v>
      </c>
    </row>
    <row r="9" spans="1:17" ht="10.5" customHeight="1" x14ac:dyDescent="0.25">
      <c r="A9" s="65"/>
      <c r="B9" s="67"/>
      <c r="C9" s="67"/>
      <c r="D9" s="67"/>
      <c r="E9" s="62"/>
      <c r="F9" s="62"/>
      <c r="G9" s="62"/>
      <c r="H9" s="62"/>
      <c r="I9" s="62"/>
      <c r="J9" s="62"/>
      <c r="K9" s="62"/>
      <c r="L9" s="62"/>
      <c r="M9" s="62"/>
      <c r="N9" s="62"/>
    </row>
    <row r="10" spans="1:17" ht="15" hidden="1" customHeight="1" x14ac:dyDescent="0.25">
      <c r="A10" s="65"/>
      <c r="B10" s="22"/>
      <c r="C10" s="22"/>
      <c r="D10" s="22"/>
      <c r="E10" s="62"/>
      <c r="F10" s="62"/>
      <c r="G10" s="62"/>
      <c r="H10" s="62"/>
      <c r="I10" s="62"/>
      <c r="J10" s="62"/>
      <c r="K10" s="62"/>
      <c r="L10" s="62"/>
      <c r="M10" s="62"/>
      <c r="N10" s="62"/>
    </row>
    <row r="11" spans="1:17" ht="56.25" x14ac:dyDescent="0.25">
      <c r="A11" s="17" t="s">
        <v>10</v>
      </c>
      <c r="B11" s="7">
        <v>137158.20000000001</v>
      </c>
      <c r="C11" s="7">
        <v>19542</v>
      </c>
      <c r="D11" s="7">
        <f>C11/B11*100</f>
        <v>14.2</v>
      </c>
      <c r="E11" s="7">
        <v>33805.9</v>
      </c>
      <c r="F11" s="7">
        <v>8451.5</v>
      </c>
      <c r="G11" s="7">
        <v>40711.599999999999</v>
      </c>
      <c r="H11" s="7">
        <v>10177.9</v>
      </c>
      <c r="I11" s="7">
        <v>0</v>
      </c>
      <c r="J11" s="7">
        <v>0</v>
      </c>
      <c r="K11" s="1">
        <f>B11+E11+G11+I11</f>
        <v>211675.7</v>
      </c>
      <c r="L11" s="1">
        <f>C11+F11+H11+J11</f>
        <v>38171.4</v>
      </c>
      <c r="M11" s="1">
        <v>2</v>
      </c>
      <c r="N11" s="7">
        <v>4</v>
      </c>
    </row>
    <row r="12" spans="1:17" ht="26.25" customHeight="1" x14ac:dyDescent="0.25">
      <c r="A12" s="17" t="s">
        <v>42</v>
      </c>
      <c r="B12" s="7">
        <v>8515.2999999999993</v>
      </c>
      <c r="C12" s="7">
        <v>1901.9</v>
      </c>
      <c r="D12" s="7">
        <f t="shared" ref="D12:D30" si="0">C12/B12*100</f>
        <v>22.3</v>
      </c>
      <c r="E12" s="7">
        <v>558.9</v>
      </c>
      <c r="F12" s="7">
        <v>139.80000000000001</v>
      </c>
      <c r="G12" s="7">
        <v>0</v>
      </c>
      <c r="H12" s="7">
        <v>0</v>
      </c>
      <c r="I12" s="7">
        <v>2385.6</v>
      </c>
      <c r="J12" s="7">
        <v>596.4</v>
      </c>
      <c r="K12" s="1">
        <f t="shared" ref="K12:K29" si="1">B12+E12+G12+I12</f>
        <v>11459.8</v>
      </c>
      <c r="L12" s="1">
        <f t="shared" ref="L12:L30" si="2">C12+F12+H12+J12</f>
        <v>2638.1</v>
      </c>
      <c r="M12" s="1">
        <v>1</v>
      </c>
      <c r="N12" s="7">
        <v>1</v>
      </c>
    </row>
    <row r="13" spans="1:17" ht="27.75" customHeight="1" x14ac:dyDescent="0.25">
      <c r="A13" s="18" t="s">
        <v>11</v>
      </c>
      <c r="B13" s="7">
        <v>8274.2000000000007</v>
      </c>
      <c r="C13" s="7">
        <v>1755.4</v>
      </c>
      <c r="D13" s="7">
        <f t="shared" si="0"/>
        <v>21.2</v>
      </c>
      <c r="E13" s="7">
        <v>2241.1</v>
      </c>
      <c r="F13" s="7">
        <v>560.29999999999995</v>
      </c>
      <c r="G13" s="7">
        <v>2832.1</v>
      </c>
      <c r="H13" s="7">
        <v>708</v>
      </c>
      <c r="I13" s="7">
        <v>15687</v>
      </c>
      <c r="J13" s="7">
        <v>1973</v>
      </c>
      <c r="K13" s="1">
        <f t="shared" si="1"/>
        <v>29034.400000000001</v>
      </c>
      <c r="L13" s="1">
        <f t="shared" si="2"/>
        <v>4996.7</v>
      </c>
      <c r="M13" s="1">
        <v>1</v>
      </c>
      <c r="N13" s="1">
        <v>0</v>
      </c>
    </row>
    <row r="14" spans="1:17" ht="43.5" customHeight="1" x14ac:dyDescent="0.25">
      <c r="A14" s="18" t="s">
        <v>12</v>
      </c>
      <c r="B14" s="7">
        <v>7748.8</v>
      </c>
      <c r="C14" s="7">
        <v>2106.5</v>
      </c>
      <c r="D14" s="7">
        <f t="shared" si="0"/>
        <v>27.2</v>
      </c>
      <c r="E14" s="7">
        <v>3051.1</v>
      </c>
      <c r="F14" s="7">
        <v>762.8</v>
      </c>
      <c r="G14" s="7">
        <v>5754.2</v>
      </c>
      <c r="H14" s="7">
        <v>1438.5</v>
      </c>
      <c r="I14" s="7">
        <v>8980.2000000000007</v>
      </c>
      <c r="J14" s="7">
        <v>2245</v>
      </c>
      <c r="K14" s="7">
        <f t="shared" si="1"/>
        <v>25534.3</v>
      </c>
      <c r="L14" s="7">
        <f t="shared" si="2"/>
        <v>6552.8</v>
      </c>
      <c r="M14" s="7">
        <v>1</v>
      </c>
      <c r="N14" s="7">
        <v>2</v>
      </c>
    </row>
    <row r="15" spans="1:17" ht="36" customHeight="1" x14ac:dyDescent="0.25">
      <c r="A15" s="18" t="s">
        <v>13</v>
      </c>
      <c r="B15" s="7">
        <v>4485.8999999999996</v>
      </c>
      <c r="C15" s="7">
        <v>1342.6</v>
      </c>
      <c r="D15" s="7">
        <f t="shared" si="0"/>
        <v>29.9</v>
      </c>
      <c r="E15" s="7">
        <v>6720.7</v>
      </c>
      <c r="F15" s="7">
        <v>1680.2</v>
      </c>
      <c r="G15" s="7">
        <v>14648.6</v>
      </c>
      <c r="H15" s="7">
        <v>3662.1</v>
      </c>
      <c r="I15" s="7">
        <v>4122.3999999999996</v>
      </c>
      <c r="J15" s="7">
        <v>1030.5999999999999</v>
      </c>
      <c r="K15" s="1">
        <f t="shared" si="1"/>
        <v>29977.599999999999</v>
      </c>
      <c r="L15" s="1">
        <f t="shared" si="2"/>
        <v>7715.5</v>
      </c>
      <c r="M15" s="1">
        <v>1</v>
      </c>
      <c r="N15" s="1">
        <v>2</v>
      </c>
    </row>
    <row r="16" spans="1:17" ht="35.25" customHeight="1" x14ac:dyDescent="0.25">
      <c r="A16" s="18" t="s">
        <v>15</v>
      </c>
      <c r="B16" s="7">
        <v>1934.9</v>
      </c>
      <c r="C16" s="7">
        <v>529.29999999999995</v>
      </c>
      <c r="D16" s="7">
        <f t="shared" si="0"/>
        <v>27.4</v>
      </c>
      <c r="E16" s="7">
        <v>2385.1</v>
      </c>
      <c r="F16" s="7">
        <v>596.29999999999995</v>
      </c>
      <c r="G16" s="7">
        <v>5514.1</v>
      </c>
      <c r="H16" s="7">
        <v>1378.5</v>
      </c>
      <c r="I16" s="7">
        <v>8209.6</v>
      </c>
      <c r="J16" s="7">
        <v>2052.4</v>
      </c>
      <c r="K16" s="1">
        <f t="shared" si="1"/>
        <v>18043.7</v>
      </c>
      <c r="L16" s="1">
        <f t="shared" si="2"/>
        <v>4556.5</v>
      </c>
      <c r="M16" s="1">
        <v>1</v>
      </c>
      <c r="N16" s="1">
        <v>1</v>
      </c>
    </row>
    <row r="17" spans="1:14" ht="36.75" customHeight="1" x14ac:dyDescent="0.25">
      <c r="A17" s="18" t="s">
        <v>16</v>
      </c>
      <c r="B17" s="7">
        <v>585</v>
      </c>
      <c r="C17" s="7">
        <v>110.7</v>
      </c>
      <c r="D17" s="7">
        <f t="shared" si="0"/>
        <v>18.899999999999999</v>
      </c>
      <c r="E17" s="7">
        <v>1734.9</v>
      </c>
      <c r="F17" s="7">
        <v>433.8</v>
      </c>
      <c r="G17" s="7">
        <v>4504</v>
      </c>
      <c r="H17" s="7">
        <v>1126</v>
      </c>
      <c r="I17" s="7">
        <v>13119.1</v>
      </c>
      <c r="J17" s="7">
        <v>3279.7</v>
      </c>
      <c r="K17" s="1">
        <f t="shared" si="1"/>
        <v>19943</v>
      </c>
      <c r="L17" s="1">
        <f t="shared" si="2"/>
        <v>4950.2</v>
      </c>
      <c r="M17" s="1">
        <v>1</v>
      </c>
      <c r="N17" s="1">
        <v>1</v>
      </c>
    </row>
    <row r="18" spans="1:14" ht="36" customHeight="1" x14ac:dyDescent="0.25">
      <c r="A18" s="18" t="s">
        <v>14</v>
      </c>
      <c r="B18" s="7">
        <v>3348.3</v>
      </c>
      <c r="C18" s="7">
        <v>1364.1</v>
      </c>
      <c r="D18" s="7">
        <f t="shared" si="0"/>
        <v>40.700000000000003</v>
      </c>
      <c r="E18" s="7">
        <v>1566.4</v>
      </c>
      <c r="F18" s="7">
        <v>391.6</v>
      </c>
      <c r="G18" s="7">
        <v>3577.9</v>
      </c>
      <c r="H18" s="7">
        <v>894.4</v>
      </c>
      <c r="I18" s="7">
        <v>5310.6</v>
      </c>
      <c r="J18" s="7">
        <v>1327.6</v>
      </c>
      <c r="K18" s="1">
        <f t="shared" si="1"/>
        <v>13803.2</v>
      </c>
      <c r="L18" s="1">
        <f t="shared" si="2"/>
        <v>3977.7</v>
      </c>
      <c r="M18" s="1">
        <v>1</v>
      </c>
      <c r="N18" s="1">
        <v>1</v>
      </c>
    </row>
    <row r="19" spans="1:14" ht="36" customHeight="1" x14ac:dyDescent="0.25">
      <c r="A19" s="18" t="s">
        <v>17</v>
      </c>
      <c r="B19" s="7">
        <v>1617.7</v>
      </c>
      <c r="C19" s="7">
        <v>341.3</v>
      </c>
      <c r="D19" s="7">
        <f t="shared" si="0"/>
        <v>21.1</v>
      </c>
      <c r="E19" s="7">
        <v>3094</v>
      </c>
      <c r="F19" s="7">
        <v>773.5</v>
      </c>
      <c r="G19" s="7">
        <v>6768.6</v>
      </c>
      <c r="H19" s="7">
        <v>1692.1</v>
      </c>
      <c r="I19" s="7">
        <v>10250</v>
      </c>
      <c r="J19" s="7">
        <v>0</v>
      </c>
      <c r="K19" s="1">
        <f t="shared" si="1"/>
        <v>21730.3</v>
      </c>
      <c r="L19" s="1">
        <f t="shared" si="2"/>
        <v>2806.9</v>
      </c>
      <c r="M19" s="1">
        <v>1</v>
      </c>
      <c r="N19" s="1">
        <v>1</v>
      </c>
    </row>
    <row r="20" spans="1:14" ht="36" customHeight="1" x14ac:dyDescent="0.25">
      <c r="A20" s="18" t="s">
        <v>18</v>
      </c>
      <c r="B20" s="7">
        <v>2661.1</v>
      </c>
      <c r="C20" s="7">
        <v>527.79999999999995</v>
      </c>
      <c r="D20" s="7">
        <f t="shared" si="0"/>
        <v>19.8</v>
      </c>
      <c r="E20" s="7">
        <v>3378.1</v>
      </c>
      <c r="F20" s="7">
        <v>844.6</v>
      </c>
      <c r="G20" s="7">
        <v>7450</v>
      </c>
      <c r="H20" s="7">
        <v>1862.5</v>
      </c>
      <c r="I20" s="7">
        <v>8187.5</v>
      </c>
      <c r="J20" s="7">
        <v>2046.8</v>
      </c>
      <c r="K20" s="1">
        <f t="shared" si="1"/>
        <v>21676.7</v>
      </c>
      <c r="L20" s="1">
        <f t="shared" si="2"/>
        <v>5281.7</v>
      </c>
      <c r="M20" s="1">
        <v>1</v>
      </c>
      <c r="N20" s="1">
        <v>1</v>
      </c>
    </row>
    <row r="21" spans="1:14" ht="39" customHeight="1" x14ac:dyDescent="0.25">
      <c r="A21" s="18" t="s">
        <v>19</v>
      </c>
      <c r="B21" s="7">
        <v>8628</v>
      </c>
      <c r="C21" s="7">
        <v>1931.7</v>
      </c>
      <c r="D21" s="7">
        <f t="shared" si="0"/>
        <v>22.4</v>
      </c>
      <c r="E21" s="7">
        <v>3751</v>
      </c>
      <c r="F21" s="7">
        <v>937.8</v>
      </c>
      <c r="G21" s="7">
        <v>7766.3</v>
      </c>
      <c r="H21" s="7">
        <v>1941.5</v>
      </c>
      <c r="I21" s="7">
        <v>9257.2999999999993</v>
      </c>
      <c r="J21" s="7">
        <v>2314.3000000000002</v>
      </c>
      <c r="K21" s="1">
        <f t="shared" si="1"/>
        <v>29402.6</v>
      </c>
      <c r="L21" s="1">
        <f t="shared" si="2"/>
        <v>7125.3</v>
      </c>
      <c r="M21" s="1">
        <v>1</v>
      </c>
      <c r="N21" s="1">
        <v>2</v>
      </c>
    </row>
    <row r="22" spans="1:14" ht="40.5" customHeight="1" x14ac:dyDescent="0.25">
      <c r="A22" s="18" t="s">
        <v>20</v>
      </c>
      <c r="B22" s="7">
        <v>7536</v>
      </c>
      <c r="C22" s="7">
        <v>1213</v>
      </c>
      <c r="D22" s="7">
        <f t="shared" si="0"/>
        <v>16.100000000000001</v>
      </c>
      <c r="E22" s="7">
        <v>6193.4</v>
      </c>
      <c r="F22" s="7">
        <v>1548.4</v>
      </c>
      <c r="G22" s="7">
        <v>12426.9</v>
      </c>
      <c r="H22" s="7">
        <v>3106.7</v>
      </c>
      <c r="I22" s="7">
        <v>8637.7000000000007</v>
      </c>
      <c r="J22" s="7">
        <v>0</v>
      </c>
      <c r="K22" s="1">
        <f t="shared" si="1"/>
        <v>34794</v>
      </c>
      <c r="L22" s="1">
        <f t="shared" si="2"/>
        <v>5868.1</v>
      </c>
      <c r="M22" s="1">
        <v>1</v>
      </c>
      <c r="N22" s="7">
        <v>2</v>
      </c>
    </row>
    <row r="23" spans="1:14" ht="48" customHeight="1" x14ac:dyDescent="0.25">
      <c r="A23" s="18" t="s">
        <v>28</v>
      </c>
      <c r="B23" s="7">
        <v>6065.3</v>
      </c>
      <c r="C23" s="7">
        <v>1624.3</v>
      </c>
      <c r="D23" s="7">
        <f t="shared" si="0"/>
        <v>26.8</v>
      </c>
      <c r="E23" s="7">
        <v>2097.3000000000002</v>
      </c>
      <c r="F23" s="7">
        <v>524.4</v>
      </c>
      <c r="G23" s="7">
        <v>4615.5</v>
      </c>
      <c r="H23" s="7">
        <v>1153.8</v>
      </c>
      <c r="I23" s="7">
        <v>11950.8</v>
      </c>
      <c r="J23" s="7">
        <v>2987.7</v>
      </c>
      <c r="K23" s="1">
        <f t="shared" si="1"/>
        <v>24728.9</v>
      </c>
      <c r="L23" s="1">
        <f t="shared" si="2"/>
        <v>6290.2</v>
      </c>
      <c r="M23" s="1">
        <v>1</v>
      </c>
      <c r="N23" s="1">
        <v>1</v>
      </c>
    </row>
    <row r="24" spans="1:14" ht="42" customHeight="1" x14ac:dyDescent="0.25">
      <c r="A24" s="18" t="s">
        <v>21</v>
      </c>
      <c r="B24" s="7">
        <v>4191.8999999999996</v>
      </c>
      <c r="C24" s="7">
        <v>1161.7</v>
      </c>
      <c r="D24" s="7">
        <f t="shared" si="0"/>
        <v>27.7</v>
      </c>
      <c r="E24" s="7">
        <v>2489.8000000000002</v>
      </c>
      <c r="F24" s="7">
        <v>622.5</v>
      </c>
      <c r="G24" s="7">
        <v>5696.5</v>
      </c>
      <c r="H24" s="7">
        <v>1424.1</v>
      </c>
      <c r="I24" s="7">
        <v>12587.9</v>
      </c>
      <c r="J24" s="7">
        <v>3146.9</v>
      </c>
      <c r="K24" s="1">
        <f t="shared" si="1"/>
        <v>24966.1</v>
      </c>
      <c r="L24" s="1">
        <f t="shared" si="2"/>
        <v>6355.2</v>
      </c>
      <c r="M24" s="1">
        <v>1</v>
      </c>
      <c r="N24" s="1">
        <v>1</v>
      </c>
    </row>
    <row r="25" spans="1:14" ht="38.25" customHeight="1" x14ac:dyDescent="0.25">
      <c r="A25" s="18" t="s">
        <v>22</v>
      </c>
      <c r="B25" s="7">
        <v>4575.8999999999996</v>
      </c>
      <c r="C25" s="7">
        <v>677.3</v>
      </c>
      <c r="D25" s="7">
        <f t="shared" si="0"/>
        <v>14.8</v>
      </c>
      <c r="E25" s="7">
        <v>2966.8</v>
      </c>
      <c r="F25" s="7">
        <v>741.7</v>
      </c>
      <c r="G25" s="7">
        <v>6227.2</v>
      </c>
      <c r="H25" s="7">
        <v>1556.8</v>
      </c>
      <c r="I25" s="7">
        <v>5518.4</v>
      </c>
      <c r="J25" s="7">
        <v>1379.6</v>
      </c>
      <c r="K25" s="1">
        <f t="shared" si="1"/>
        <v>19288.3</v>
      </c>
      <c r="L25" s="1">
        <f t="shared" si="2"/>
        <v>4355.3999999999996</v>
      </c>
      <c r="M25" s="1">
        <v>1</v>
      </c>
      <c r="N25" s="1">
        <v>1</v>
      </c>
    </row>
    <row r="26" spans="1:14" ht="46.5" customHeight="1" x14ac:dyDescent="0.25">
      <c r="A26" s="18" t="s">
        <v>23</v>
      </c>
      <c r="B26" s="7">
        <v>28786.3</v>
      </c>
      <c r="C26" s="7">
        <v>7334.1</v>
      </c>
      <c r="D26" s="7">
        <f t="shared" si="0"/>
        <v>25.5</v>
      </c>
      <c r="E26" s="7">
        <v>2817.9</v>
      </c>
      <c r="F26" s="7">
        <v>704.5</v>
      </c>
      <c r="G26" s="7">
        <v>0</v>
      </c>
      <c r="H26" s="7">
        <v>0</v>
      </c>
      <c r="I26" s="7">
        <v>0</v>
      </c>
      <c r="J26" s="7">
        <v>0</v>
      </c>
      <c r="K26" s="1">
        <f t="shared" si="1"/>
        <v>31604.2</v>
      </c>
      <c r="L26" s="1">
        <f t="shared" si="2"/>
        <v>8038.6</v>
      </c>
      <c r="M26" s="1">
        <v>1</v>
      </c>
      <c r="N26" s="1">
        <v>1</v>
      </c>
    </row>
    <row r="27" spans="1:14" ht="38.25" customHeight="1" x14ac:dyDescent="0.25">
      <c r="A27" s="18" t="s">
        <v>24</v>
      </c>
      <c r="B27" s="7">
        <v>2996.8</v>
      </c>
      <c r="C27" s="7">
        <v>854.9</v>
      </c>
      <c r="D27" s="7">
        <f t="shared" si="0"/>
        <v>28.5</v>
      </c>
      <c r="E27" s="7">
        <v>2294.1999999999998</v>
      </c>
      <c r="F27" s="7">
        <v>573.6</v>
      </c>
      <c r="G27" s="7">
        <v>4977.5</v>
      </c>
      <c r="H27" s="7">
        <v>1244.3</v>
      </c>
      <c r="I27" s="7">
        <v>9835.7999999999993</v>
      </c>
      <c r="J27" s="7">
        <v>2458.9</v>
      </c>
      <c r="K27" s="1">
        <f t="shared" si="1"/>
        <v>20104.3</v>
      </c>
      <c r="L27" s="1">
        <f t="shared" si="2"/>
        <v>5131.7</v>
      </c>
      <c r="M27" s="1">
        <v>1</v>
      </c>
      <c r="N27" s="1">
        <v>1</v>
      </c>
    </row>
    <row r="28" spans="1:14" ht="37.5" customHeight="1" x14ac:dyDescent="0.25">
      <c r="A28" s="18" t="s">
        <v>25</v>
      </c>
      <c r="B28" s="7">
        <v>1566.1</v>
      </c>
      <c r="C28" s="7">
        <v>403.3</v>
      </c>
      <c r="D28" s="7">
        <f t="shared" si="0"/>
        <v>25.8</v>
      </c>
      <c r="E28" s="7">
        <v>1735.6</v>
      </c>
      <c r="F28" s="7">
        <v>433.9</v>
      </c>
      <c r="G28" s="7">
        <v>4508.7</v>
      </c>
      <c r="H28" s="7">
        <v>1127.0999999999999</v>
      </c>
      <c r="I28" s="7">
        <v>11373.8</v>
      </c>
      <c r="J28" s="7">
        <v>2843.4</v>
      </c>
      <c r="K28" s="1">
        <f t="shared" si="1"/>
        <v>19184.2</v>
      </c>
      <c r="L28" s="1">
        <f t="shared" si="2"/>
        <v>4807.7</v>
      </c>
      <c r="M28" s="1">
        <v>1</v>
      </c>
      <c r="N28" s="1">
        <v>1</v>
      </c>
    </row>
    <row r="29" spans="1:14" ht="39.75" customHeight="1" x14ac:dyDescent="0.25">
      <c r="A29" s="18" t="s">
        <v>26</v>
      </c>
      <c r="B29" s="7">
        <v>3215.8</v>
      </c>
      <c r="C29" s="7">
        <v>566.9</v>
      </c>
      <c r="D29" s="7">
        <f t="shared" si="0"/>
        <v>17.600000000000001</v>
      </c>
      <c r="E29" s="7">
        <v>2582.4</v>
      </c>
      <c r="F29" s="7">
        <v>645.6</v>
      </c>
      <c r="G29" s="7">
        <v>5312.9</v>
      </c>
      <c r="H29" s="7">
        <v>1328.2</v>
      </c>
      <c r="I29" s="7">
        <v>8725.6</v>
      </c>
      <c r="J29" s="7">
        <v>2181.4</v>
      </c>
      <c r="K29" s="1">
        <f t="shared" si="1"/>
        <v>19836.7</v>
      </c>
      <c r="L29" s="1">
        <f t="shared" si="2"/>
        <v>4722.1000000000004</v>
      </c>
      <c r="M29" s="1">
        <v>1</v>
      </c>
      <c r="N29" s="7">
        <v>1</v>
      </c>
    </row>
    <row r="30" spans="1:14" ht="22.5" customHeight="1" x14ac:dyDescent="0.25">
      <c r="A30" s="19" t="s">
        <v>27</v>
      </c>
      <c r="B30" s="7">
        <f t="shared" ref="B30:N30" si="3">SUM(B11:B29)</f>
        <v>243891.5</v>
      </c>
      <c r="C30" s="7">
        <f t="shared" si="3"/>
        <v>45288.800000000003</v>
      </c>
      <c r="D30" s="7">
        <f t="shared" si="0"/>
        <v>18.600000000000001</v>
      </c>
      <c r="E30" s="7">
        <f t="shared" si="3"/>
        <v>85464.6</v>
      </c>
      <c r="F30" s="7">
        <f t="shared" si="3"/>
        <v>21366.799999999999</v>
      </c>
      <c r="G30" s="7">
        <f t="shared" si="3"/>
        <v>143292.6</v>
      </c>
      <c r="H30" s="7">
        <f t="shared" si="3"/>
        <v>35822.5</v>
      </c>
      <c r="I30" s="7">
        <f t="shared" si="3"/>
        <v>154139.29999999999</v>
      </c>
      <c r="J30" s="7">
        <f t="shared" si="3"/>
        <v>31863.7</v>
      </c>
      <c r="K30" s="1">
        <f>B30+E30+G30+I30</f>
        <v>626788</v>
      </c>
      <c r="L30" s="1">
        <f t="shared" si="2"/>
        <v>134341.79999999999</v>
      </c>
      <c r="M30" s="1">
        <f t="shared" si="3"/>
        <v>20</v>
      </c>
      <c r="N30" s="1">
        <f t="shared" si="3"/>
        <v>25</v>
      </c>
    </row>
    <row r="31" spans="1:14" ht="15.75" x14ac:dyDescent="0.25">
      <c r="E31" s="16"/>
    </row>
  </sheetData>
  <mergeCells count="35">
    <mergeCell ref="A1:N2"/>
    <mergeCell ref="A3:A7"/>
    <mergeCell ref="B4:D4"/>
    <mergeCell ref="E4:F4"/>
    <mergeCell ref="G4:H4"/>
    <mergeCell ref="I4:J4"/>
    <mergeCell ref="K4:L4"/>
    <mergeCell ref="M4:M7"/>
    <mergeCell ref="N4:N7"/>
    <mergeCell ref="I5:I7"/>
    <mergeCell ref="J5:J7"/>
    <mergeCell ref="B5:B7"/>
    <mergeCell ref="C5:C7"/>
    <mergeCell ref="D5:D7"/>
    <mergeCell ref="A8:A10"/>
    <mergeCell ref="B8:B9"/>
    <mergeCell ref="C8:C9"/>
    <mergeCell ref="D8:D9"/>
    <mergeCell ref="E8:E10"/>
    <mergeCell ref="L8:L10"/>
    <mergeCell ref="M8:M10"/>
    <mergeCell ref="N8:N10"/>
    <mergeCell ref="B3:Q3"/>
    <mergeCell ref="F8:F10"/>
    <mergeCell ref="G8:G10"/>
    <mergeCell ref="H8:H10"/>
    <mergeCell ref="I8:I10"/>
    <mergeCell ref="J8:J10"/>
    <mergeCell ref="K8:K10"/>
    <mergeCell ref="K5:K7"/>
    <mergeCell ref="L5:L7"/>
    <mergeCell ref="E5:E7"/>
    <mergeCell ref="F5:F7"/>
    <mergeCell ref="G5:G7"/>
    <mergeCell ref="H5:H7"/>
  </mergeCells>
  <pageMargins left="0.51181102362204722" right="0.19685039370078741" top="0.35433070866141736" bottom="0.35433070866141736" header="0.31496062992125984" footer="0.31496062992125984"/>
  <pageSetup paperSize="9" scale="48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01.04.2025</vt:lpstr>
      <vt:lpstr>Прил на 01.04.2025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2025-04-15T08:13:43Z</dcterms:modified>
</cp:coreProperties>
</file>