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1970"/>
  </bookViews>
  <sheets>
    <sheet name="на 01.10.2025" sheetId="67" r:id="rId1"/>
    <sheet name="Прил на 01.10.2025" sheetId="68" r:id="rId2"/>
  </sheets>
  <calcPr calcId="162913" fullPrecision="0"/>
</workbook>
</file>

<file path=xl/calcChain.xml><?xml version="1.0" encoding="utf-8"?>
<calcChain xmlns="http://schemas.openxmlformats.org/spreadsheetml/2006/main">
  <c r="M20" i="68" l="1"/>
  <c r="M11" i="68"/>
  <c r="N29" i="68" l="1"/>
  <c r="N28" i="68"/>
  <c r="N27" i="68"/>
  <c r="N26" i="68"/>
  <c r="N25" i="68"/>
  <c r="N24" i="68"/>
  <c r="N23" i="68"/>
  <c r="N22" i="68"/>
  <c r="M29" i="68"/>
  <c r="M28" i="68"/>
  <c r="M26" i="68"/>
  <c r="M25" i="68"/>
  <c r="M24" i="68"/>
  <c r="M23" i="68"/>
  <c r="M22" i="68"/>
  <c r="M21" i="68"/>
  <c r="M19" i="68"/>
  <c r="M18" i="68"/>
  <c r="M17" i="68"/>
  <c r="M16" i="68"/>
  <c r="M15" i="68"/>
  <c r="M14" i="68"/>
  <c r="M13" i="68"/>
  <c r="M12" i="68"/>
  <c r="N11" i="68" l="1"/>
  <c r="D30" i="68"/>
  <c r="M30" i="68" s="1"/>
  <c r="C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P30" i="68"/>
  <c r="O30" i="68"/>
  <c r="L30" i="68"/>
  <c r="K30" i="68"/>
  <c r="J30" i="68"/>
  <c r="I30" i="68"/>
  <c r="H30" i="68"/>
  <c r="G30" i="68"/>
  <c r="E30" i="68"/>
  <c r="B30" i="68"/>
  <c r="N21" i="68"/>
  <c r="N20" i="68"/>
  <c r="N19" i="68"/>
  <c r="N18" i="68"/>
  <c r="N17" i="68"/>
  <c r="N16" i="68"/>
  <c r="N15" i="68"/>
  <c r="N14" i="68"/>
  <c r="N13" i="68"/>
  <c r="N12" i="68"/>
  <c r="V31" i="67"/>
  <c r="U31" i="67"/>
  <c r="Q31" i="67"/>
  <c r="P31" i="67"/>
  <c r="N31" i="67"/>
  <c r="M31" i="67"/>
  <c r="L31" i="67"/>
  <c r="K31" i="67"/>
  <c r="C31" i="67"/>
  <c r="B31" i="67"/>
  <c r="J30" i="67"/>
  <c r="H30" i="67"/>
  <c r="I30" i="67" s="1"/>
  <c r="S30" i="67" s="1"/>
  <c r="F30" i="67"/>
  <c r="G30" i="67" s="1"/>
  <c r="D30" i="67"/>
  <c r="J29" i="67"/>
  <c r="R29" i="67" s="1"/>
  <c r="H29" i="67"/>
  <c r="I29" i="67" s="1"/>
  <c r="S29" i="67" s="1"/>
  <c r="F29" i="67"/>
  <c r="G29" i="67" s="1"/>
  <c r="D29" i="67"/>
  <c r="J28" i="67"/>
  <c r="R28" i="67" s="1"/>
  <c r="H28" i="67"/>
  <c r="I28" i="67" s="1"/>
  <c r="S28" i="67" s="1"/>
  <c r="F28" i="67"/>
  <c r="G28" i="67" s="1"/>
  <c r="D28" i="67"/>
  <c r="J27" i="67"/>
  <c r="H27" i="67"/>
  <c r="I27" i="67" s="1"/>
  <c r="S27" i="67" s="1"/>
  <c r="F27" i="67"/>
  <c r="G27" i="67" s="1"/>
  <c r="D27" i="67"/>
  <c r="J26" i="67"/>
  <c r="R26" i="67" s="1"/>
  <c r="H26" i="67"/>
  <c r="I26" i="67" s="1"/>
  <c r="S26" i="67" s="1"/>
  <c r="F26" i="67"/>
  <c r="G26" i="67" s="1"/>
  <c r="D26" i="67"/>
  <c r="J25" i="67"/>
  <c r="H25" i="67"/>
  <c r="I25" i="67" s="1"/>
  <c r="S25" i="67" s="1"/>
  <c r="F25" i="67"/>
  <c r="G25" i="67" s="1"/>
  <c r="D25" i="67"/>
  <c r="J24" i="67"/>
  <c r="H24" i="67"/>
  <c r="I24" i="67" s="1"/>
  <c r="S24" i="67" s="1"/>
  <c r="F24" i="67"/>
  <c r="G24" i="67" s="1"/>
  <c r="D24" i="67"/>
  <c r="J23" i="67"/>
  <c r="H23" i="67"/>
  <c r="I23" i="67" s="1"/>
  <c r="S23" i="67" s="1"/>
  <c r="F23" i="67"/>
  <c r="G23" i="67" s="1"/>
  <c r="D23" i="67"/>
  <c r="J22" i="67"/>
  <c r="H22" i="67"/>
  <c r="I22" i="67" s="1"/>
  <c r="S22" i="67" s="1"/>
  <c r="F22" i="67"/>
  <c r="G22" i="67" s="1"/>
  <c r="D22" i="67"/>
  <c r="J21" i="67"/>
  <c r="H21" i="67"/>
  <c r="I21" i="67" s="1"/>
  <c r="S21" i="67" s="1"/>
  <c r="F21" i="67"/>
  <c r="G21" i="67" s="1"/>
  <c r="D21" i="67"/>
  <c r="J20" i="67"/>
  <c r="H20" i="67"/>
  <c r="I20" i="67" s="1"/>
  <c r="S20" i="67" s="1"/>
  <c r="F20" i="67"/>
  <c r="G20" i="67" s="1"/>
  <c r="D20" i="67"/>
  <c r="J19" i="67"/>
  <c r="H19" i="67"/>
  <c r="I19" i="67" s="1"/>
  <c r="S19" i="67" s="1"/>
  <c r="F19" i="67"/>
  <c r="G19" i="67" s="1"/>
  <c r="D19" i="67"/>
  <c r="J18" i="67"/>
  <c r="H18" i="67"/>
  <c r="I18" i="67" s="1"/>
  <c r="S18" i="67" s="1"/>
  <c r="F18" i="67"/>
  <c r="G18" i="67" s="1"/>
  <c r="D18" i="67"/>
  <c r="J17" i="67"/>
  <c r="H17" i="67"/>
  <c r="I17" i="67" s="1"/>
  <c r="S17" i="67" s="1"/>
  <c r="F17" i="67"/>
  <c r="G17" i="67" s="1"/>
  <c r="D17" i="67"/>
  <c r="J16" i="67"/>
  <c r="R16" i="67" s="1"/>
  <c r="H16" i="67"/>
  <c r="I16" i="67" s="1"/>
  <c r="S16" i="67" s="1"/>
  <c r="F16" i="67"/>
  <c r="G16" i="67" s="1"/>
  <c r="D16" i="67"/>
  <c r="J15" i="67"/>
  <c r="H15" i="67"/>
  <c r="I15" i="67" s="1"/>
  <c r="S15" i="67" s="1"/>
  <c r="F15" i="67"/>
  <c r="G15" i="67" s="1"/>
  <c r="D15" i="67"/>
  <c r="J14" i="67"/>
  <c r="R14" i="67" s="1"/>
  <c r="H14" i="67"/>
  <c r="F14" i="67"/>
  <c r="G14" i="67" s="1"/>
  <c r="D14" i="67"/>
  <c r="J13" i="67"/>
  <c r="H13" i="67"/>
  <c r="I13" i="67" s="1"/>
  <c r="S13" i="67" s="1"/>
  <c r="F13" i="67"/>
  <c r="G13" i="67" s="1"/>
  <c r="D13" i="67"/>
  <c r="J12" i="67"/>
  <c r="H12" i="67"/>
  <c r="I12" i="67" s="1"/>
  <c r="S12" i="67" s="1"/>
  <c r="F12" i="67"/>
  <c r="D12" i="67"/>
  <c r="R21" i="67" l="1"/>
  <c r="R18" i="67"/>
  <c r="R17" i="67"/>
  <c r="R30" i="67"/>
  <c r="R25" i="67"/>
  <c r="F31" i="67"/>
  <c r="G31" i="67" s="1"/>
  <c r="R22" i="67"/>
  <c r="D31" i="67"/>
  <c r="R20" i="67"/>
  <c r="R13" i="67"/>
  <c r="F30" i="68"/>
  <c r="J31" i="67"/>
  <c r="R24" i="67"/>
  <c r="H31" i="67"/>
  <c r="I31" i="67" s="1"/>
  <c r="I14" i="67"/>
  <c r="S14" i="67" s="1"/>
  <c r="S31" i="67" s="1"/>
  <c r="N30" i="68"/>
  <c r="R15" i="67"/>
  <c r="R19" i="67"/>
  <c r="R23" i="67"/>
  <c r="R27" i="67"/>
  <c r="G12" i="67"/>
  <c r="R12" i="67" s="1"/>
  <c r="R31" i="67" l="1"/>
</calcChain>
</file>

<file path=xl/sharedStrings.xml><?xml version="1.0" encoding="utf-8"?>
<sst xmlns="http://schemas.openxmlformats.org/spreadsheetml/2006/main" count="115" uniqueCount="89">
  <si>
    <t>Расходы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органов местного самоуправления</t>
  </si>
  <si>
    <t>Причины отклонения, в случае превышения установленного норматива</t>
  </si>
  <si>
    <t>Штатная численность</t>
  </si>
  <si>
    <t>Плановые назначения с учетом изменений, тыс. руб.</t>
  </si>
  <si>
    <t xml:space="preserve">Кассовое исполнение на отчетную дату,            тыс. руб. </t>
  </si>
  <si>
    <t>выборных должностных лиц</t>
  </si>
  <si>
    <t>муниципальных служащих</t>
  </si>
  <si>
    <t>в том числе ФОТ</t>
  </si>
  <si>
    <t xml:space="preserve">выборных должностных лиц </t>
  </si>
  <si>
    <t xml:space="preserve"> муниципальных служащих</t>
  </si>
  <si>
    <t>Городское поселение «Рабочий поселок Искателей»</t>
  </si>
  <si>
    <t>Поселок Амдерма</t>
  </si>
  <si>
    <t>Великовисочный сельсовет</t>
  </si>
  <si>
    <t>Канинский сельсовет</t>
  </si>
  <si>
    <t>Коткинский сельсовет</t>
  </si>
  <si>
    <t>Карский сельсовет</t>
  </si>
  <si>
    <t>Колгуевский сельсовет</t>
  </si>
  <si>
    <t>Малоземельский сельсовет</t>
  </si>
  <si>
    <t>Омский сельсовет</t>
  </si>
  <si>
    <t>Пёшский сельсовет</t>
  </si>
  <si>
    <t>Приморско-Куйский сельсовет</t>
  </si>
  <si>
    <t>Тельвисочный сельсовет</t>
  </si>
  <si>
    <t>Тиманский сельсовет</t>
  </si>
  <si>
    <t>Хорей-Верский сельсовет</t>
  </si>
  <si>
    <t>Хоседа-Хардский сельсовет</t>
  </si>
  <si>
    <t>Шоинский сельсовет</t>
  </si>
  <si>
    <t>Юшарский сельсовет</t>
  </si>
  <si>
    <t>ВСЕГО ПОСЕЛЕНИЯ</t>
  </si>
  <si>
    <t>Пустозерский сельсовет</t>
  </si>
  <si>
    <t>Норматив от плановых назначений,              тыс. руб.                                 (гр. 2 х гр. 4)</t>
  </si>
  <si>
    <t xml:space="preserve">Отклонение,   тыс. руб.   </t>
  </si>
  <si>
    <t>Фактически получено на отчетную дату,     тыс. руб.</t>
  </si>
  <si>
    <t>Отчет</t>
  </si>
  <si>
    <t>Наименование муниципального образования Ненецкого автономного округа</t>
  </si>
  <si>
    <t>Всего                                  (гр. 10 + гр. 12)</t>
  </si>
  <si>
    <t>по плановым показателям                                        (гр. 9 - гр. 6)</t>
  </si>
  <si>
    <t>Х</t>
  </si>
  <si>
    <t xml:space="preserve"> &lt;*&gt; - данные заполняются за отчетный финансовый год</t>
  </si>
  <si>
    <t>ПРИМЕЧАНИЕ:</t>
  </si>
  <si>
    <t>% исполнения</t>
  </si>
  <si>
    <t>3А</t>
  </si>
  <si>
    <t>Норматив от фактически полученных налоговых, неналоговых доходов, дотаций на выравнивание бюджетной обеспеченности и иных межбюджетных трансфертов&lt;*&gt;,                                      тыс. руб.                                 (гр. 3 х гр. 4)</t>
  </si>
  <si>
    <t>Андегский сельсовет</t>
  </si>
  <si>
    <t>Налоговые и неналоговые доходы</t>
  </si>
  <si>
    <t>Дотация на выравнивание бюджетной обеспеченности из окружного бюджета</t>
  </si>
  <si>
    <t>Дотация на выравнивание бюджетной обеспеченности из районного бюджета</t>
  </si>
  <si>
    <t>Иные межбюджетные трансферты на поддержку мер по обеспечению сбалансированности бюджета из районного бюджета</t>
  </si>
  <si>
    <t>Итого</t>
  </si>
  <si>
    <t>Плановые назначения с учетом изменений</t>
  </si>
  <si>
    <t>Фактически получено на отчетную дату</t>
  </si>
  <si>
    <t>Доходы, используемые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самоуправления, тыс. руб.</t>
  </si>
  <si>
    <t>2А</t>
  </si>
  <si>
    <t xml:space="preserve">% исполнения </t>
  </si>
  <si>
    <t>11А</t>
  </si>
  <si>
    <t>12А</t>
  </si>
  <si>
    <r>
      <t xml:space="preserve"> по кассовому исполнению                (гр. 13 - гр. 8),    </t>
    </r>
    <r>
      <rPr>
        <b/>
        <sz val="16"/>
        <color theme="1"/>
        <rFont val="Times New Roman"/>
        <family val="1"/>
        <charset val="204"/>
      </rPr>
      <t>&lt;*&gt;</t>
    </r>
  </si>
  <si>
    <t>в том числе</t>
  </si>
  <si>
    <t>Штатная численность выборных должностных лиц</t>
  </si>
  <si>
    <t>Штатная численность муниципальных служащих</t>
  </si>
  <si>
    <t xml:space="preserve"> выплачиваемых лицам, замещающим выборные должности местного самоуправления, при прекращении ими полномочий</t>
  </si>
  <si>
    <t xml:space="preserve">при поощрении муниципальных управленческих команд за достижение показателей деятельности </t>
  </si>
  <si>
    <t>выплачиваемых муниципальным служащим, увольняемым по истечении срока трудового договора, заключенного на период исполнения полномочий выборного должностного лица</t>
  </si>
  <si>
    <t>при поощрении муниципальных управленческих команд за достижение показателей деятельности</t>
  </si>
  <si>
    <t>Налоговые, неналоговые доходы бюджета муниципального образования, дотации на выравнивание бюджетной обнспеченности и иные межбюджетные трансфертына поддержку мер по сбалансированности бюджета муниципального образования из районного бюджета, всего</t>
  </si>
  <si>
    <t>12Б</t>
  </si>
  <si>
    <t>Предельный норматив от плановых назначений  с учетом расходов на оплату труда, тыс. руб.                           (гр. 5+ гр. 11+ гр. 11А+ гр. 12А+гр. 12Б)</t>
  </si>
  <si>
    <t>2Б</t>
  </si>
  <si>
    <t>2В</t>
  </si>
  <si>
    <t xml:space="preserve">Предельный норматив от фактически полученных налоговых, неналоговых доходов, дотаций на выравнивание бюджетной обеспеченности, иных межбюджетных трансфертов, с учетом расходов на оплату труда &lt;*&gt;,  тыс. руб.                                  (гр. 7 + гр. 11+ гр.11А+ гр. 12А+гр.12Б) </t>
  </si>
  <si>
    <t>Установленный  норматив в % от налоговых, неналоговых доходов, дотаций на выравнивание бюджетной обеспеченности и иных межбюджетных трансфертов</t>
  </si>
  <si>
    <t xml:space="preserve"> </t>
  </si>
  <si>
    <t xml:space="preserve">Плановые назначения с учетом изменений на 01.04.2025 </t>
  </si>
  <si>
    <t>Плановые назначения с учетом изменений- закон НАО от 20.12.2024 № 78-оз</t>
  </si>
  <si>
    <t>Плановые назначения с учетом изменений- решение Совета от 19.12.2024       № 28-р</t>
  </si>
  <si>
    <t xml:space="preserve">Утверждено расходов на оплату труда в местном бюджете на 2025 год,  с учетом изменений на отчетную дату,  тыс. руб. </t>
  </si>
  <si>
    <t>4 = (постановление Администрации НАО от 28.12.2024 № 320-п)</t>
  </si>
  <si>
    <t xml:space="preserve">Плановые назначения с учетом изменений на 01.07.2025 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</si>
  <si>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октября 2025 года                                                                                                                                                   </t>
  </si>
  <si>
    <t xml:space="preserve">Плановые назначения с учетом изменений на 01.10.2025 </t>
  </si>
  <si>
    <t xml:space="preserve">Фактически получено на 01.10.2025  </t>
  </si>
  <si>
    <t>2Г = гр 2В/гр 2Б*100</t>
  </si>
  <si>
    <t>9=2Б+3+5+7</t>
  </si>
  <si>
    <t>10=2В+4+6+8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</si>
  <si>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октября 2025 года</t>
  </si>
  <si>
    <t>Превышение по кассе связано с выплатой отпускных  главе поселения (сентябрь 2025)</t>
  </si>
  <si>
    <t>Превышение по кассе связано с выплатой отпускных  главе поселения и муниципальному служащему  с елиновременной выплатой  и материальной помощи к отпуску</t>
  </si>
  <si>
    <t>Превышение по кассе связано со снижением поступлений в местный бюджет НДФЛ, в связи с уходом с территории поселения ООО "Буровая компания "Евразия" (потери местного бюджета 2025 - 27,0 млн руб)</t>
  </si>
  <si>
    <t>Превышение по кассе связано с выплатой отпускных и материальной помощи к отпуску муниципальному служащему</t>
  </si>
  <si>
    <t xml:space="preserve">Превышение по кассе связано с поступлением дотации на сбалансированность из районного бюджета за 3 квартал 2025 в октябре 2025 в  связи с несвоевременной подачей заявки поселением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</si>
</sst>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164" fontId="4" fillId="0" borderId="2" xfId="0" applyNumberFormat="1" applyFont="1" applyBorder="1" applyAlignment="1">
      <alignment horizontal="center" vertical="center"/>
    </xf>
    <xf numFmtId="0" fontId="6" fillId="0" borderId="0" xfId="0" applyFont="1"/>
    <xf numFmtId="164" fontId="9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left" vertical="top" wrapText="1"/>
    </xf>
    <xf numFmtId="164" fontId="7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8" fillId="0" borderId="2" xfId="0" applyNumberFormat="1" applyFont="1" applyBorder="1" applyAlignment="1">
      <alignment horizontal="left" vertical="center" wrapText="1"/>
    </xf>
    <xf numFmtId="0" fontId="13" fillId="0" borderId="0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tabSelected="1" topLeftCell="K19" zoomScaleNormal="100" zoomScaleSheetLayoutView="100" workbookViewId="0">
      <selection activeCell="T12" sqref="T12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54" t="s">
        <v>32</v>
      </c>
      <c r="J1" s="54"/>
      <c r="K1" s="54"/>
      <c r="L1" s="54"/>
      <c r="M1" s="31"/>
    </row>
    <row r="2" spans="1:26" ht="46.5" customHeight="1" x14ac:dyDescent="0.25">
      <c r="A2" s="55" t="s">
        <v>83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6" ht="150" customHeight="1" x14ac:dyDescent="0.3">
      <c r="A3" s="34" t="s">
        <v>33</v>
      </c>
      <c r="B3" s="56" t="s">
        <v>63</v>
      </c>
      <c r="C3" s="57"/>
      <c r="D3" s="58"/>
      <c r="E3" s="59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34" t="s">
        <v>1</v>
      </c>
      <c r="U3" s="34" t="s">
        <v>2</v>
      </c>
      <c r="V3" s="34"/>
      <c r="W3" s="2"/>
      <c r="X3" s="2"/>
      <c r="Y3" s="2"/>
      <c r="Z3" s="2"/>
    </row>
    <row r="4" spans="1:26" ht="57.75" customHeight="1" x14ac:dyDescent="0.3">
      <c r="A4" s="34"/>
      <c r="B4" s="34" t="s">
        <v>3</v>
      </c>
      <c r="C4" s="34" t="s">
        <v>31</v>
      </c>
      <c r="D4" s="41" t="s">
        <v>39</v>
      </c>
      <c r="E4" s="34" t="s">
        <v>69</v>
      </c>
      <c r="F4" s="34" t="s">
        <v>29</v>
      </c>
      <c r="G4" s="34" t="s">
        <v>65</v>
      </c>
      <c r="H4" s="34" t="s">
        <v>41</v>
      </c>
      <c r="I4" s="34" t="s">
        <v>68</v>
      </c>
      <c r="J4" s="45" t="s">
        <v>74</v>
      </c>
      <c r="K4" s="46"/>
      <c r="L4" s="46"/>
      <c r="M4" s="46"/>
      <c r="N4" s="46"/>
      <c r="O4" s="46"/>
      <c r="P4" s="47"/>
      <c r="Q4" s="34" t="s">
        <v>4</v>
      </c>
      <c r="R4" s="36" t="s">
        <v>30</v>
      </c>
      <c r="S4" s="37"/>
      <c r="T4" s="34"/>
      <c r="U4" s="34" t="s">
        <v>5</v>
      </c>
      <c r="V4" s="34" t="s">
        <v>6</v>
      </c>
      <c r="W4" s="2"/>
      <c r="X4" s="2"/>
      <c r="Y4" s="2"/>
      <c r="Z4" s="2"/>
    </row>
    <row r="5" spans="1:26" ht="15.75" customHeight="1" x14ac:dyDescent="0.3">
      <c r="A5" s="34"/>
      <c r="B5" s="34"/>
      <c r="C5" s="35"/>
      <c r="D5" s="60"/>
      <c r="E5" s="35"/>
      <c r="F5" s="35"/>
      <c r="G5" s="35"/>
      <c r="H5" s="35"/>
      <c r="I5" s="35"/>
      <c r="J5" s="48"/>
      <c r="K5" s="49"/>
      <c r="L5" s="49"/>
      <c r="M5" s="49"/>
      <c r="N5" s="49"/>
      <c r="O5" s="49"/>
      <c r="P5" s="50"/>
      <c r="Q5" s="35"/>
      <c r="R5" s="37"/>
      <c r="S5" s="37"/>
      <c r="T5" s="34"/>
      <c r="U5" s="35"/>
      <c r="V5" s="35"/>
      <c r="W5" s="2"/>
      <c r="X5" s="2"/>
      <c r="Y5" s="2"/>
      <c r="Z5" s="2"/>
    </row>
    <row r="6" spans="1:26" ht="17.25" customHeight="1" x14ac:dyDescent="0.3">
      <c r="A6" s="34"/>
      <c r="B6" s="34"/>
      <c r="C6" s="35"/>
      <c r="D6" s="60"/>
      <c r="E6" s="35"/>
      <c r="F6" s="35"/>
      <c r="G6" s="35"/>
      <c r="H6" s="35"/>
      <c r="I6" s="35"/>
      <c r="J6" s="48"/>
      <c r="K6" s="49"/>
      <c r="L6" s="49"/>
      <c r="M6" s="49"/>
      <c r="N6" s="49"/>
      <c r="O6" s="49"/>
      <c r="P6" s="50"/>
      <c r="Q6" s="35"/>
      <c r="R6" s="37"/>
      <c r="S6" s="37"/>
      <c r="T6" s="34"/>
      <c r="U6" s="35"/>
      <c r="V6" s="35"/>
      <c r="W6" s="2"/>
      <c r="X6" s="2"/>
      <c r="Y6" s="2"/>
      <c r="Z6" s="2"/>
    </row>
    <row r="7" spans="1:26" ht="30" customHeight="1" x14ac:dyDescent="0.3">
      <c r="A7" s="34"/>
      <c r="B7" s="34"/>
      <c r="C7" s="35"/>
      <c r="D7" s="60"/>
      <c r="E7" s="35"/>
      <c r="F7" s="35"/>
      <c r="G7" s="35"/>
      <c r="H7" s="35"/>
      <c r="I7" s="35"/>
      <c r="J7" s="51"/>
      <c r="K7" s="52"/>
      <c r="L7" s="52"/>
      <c r="M7" s="52"/>
      <c r="N7" s="52"/>
      <c r="O7" s="52"/>
      <c r="P7" s="53"/>
      <c r="Q7" s="35"/>
      <c r="R7" s="37"/>
      <c r="S7" s="37"/>
      <c r="T7" s="34"/>
      <c r="U7" s="35"/>
      <c r="V7" s="35"/>
      <c r="W7" s="2"/>
      <c r="X7" s="2"/>
      <c r="Y7" s="2"/>
      <c r="Z7" s="2"/>
    </row>
    <row r="8" spans="1:26" ht="30.75" customHeight="1" x14ac:dyDescent="0.3">
      <c r="A8" s="34"/>
      <c r="B8" s="34"/>
      <c r="C8" s="35"/>
      <c r="D8" s="60"/>
      <c r="E8" s="35"/>
      <c r="F8" s="35"/>
      <c r="G8" s="35"/>
      <c r="H8" s="35"/>
      <c r="I8" s="35"/>
      <c r="J8" s="34" t="s">
        <v>34</v>
      </c>
      <c r="K8" s="38" t="s">
        <v>7</v>
      </c>
      <c r="L8" s="39"/>
      <c r="M8" s="39"/>
      <c r="N8" s="39"/>
      <c r="O8" s="39"/>
      <c r="P8" s="40"/>
      <c r="Q8" s="35"/>
      <c r="R8" s="36" t="s">
        <v>35</v>
      </c>
      <c r="S8" s="36" t="s">
        <v>55</v>
      </c>
      <c r="T8" s="34"/>
      <c r="U8" s="35"/>
      <c r="V8" s="35"/>
      <c r="W8" s="2"/>
      <c r="X8" s="2"/>
      <c r="Y8" s="2"/>
      <c r="Z8" s="2"/>
    </row>
    <row r="9" spans="1:26" ht="30.75" customHeight="1" x14ac:dyDescent="0.3">
      <c r="A9" s="34"/>
      <c r="B9" s="34"/>
      <c r="C9" s="35"/>
      <c r="D9" s="60"/>
      <c r="E9" s="35"/>
      <c r="F9" s="35"/>
      <c r="G9" s="35"/>
      <c r="H9" s="35"/>
      <c r="I9" s="35"/>
      <c r="J9" s="34"/>
      <c r="K9" s="41" t="s">
        <v>8</v>
      </c>
      <c r="L9" s="43" t="s">
        <v>56</v>
      </c>
      <c r="M9" s="44"/>
      <c r="N9" s="41" t="s">
        <v>9</v>
      </c>
      <c r="O9" s="61" t="s">
        <v>56</v>
      </c>
      <c r="P9" s="61"/>
      <c r="Q9" s="35"/>
      <c r="R9" s="36"/>
      <c r="S9" s="36"/>
      <c r="T9" s="34"/>
      <c r="U9" s="35"/>
      <c r="V9" s="35"/>
      <c r="W9" s="2"/>
      <c r="X9" s="2"/>
      <c r="Y9" s="2"/>
      <c r="Z9" s="2"/>
    </row>
    <row r="10" spans="1:26" ht="201.75" customHeight="1" thickBot="1" x14ac:dyDescent="0.35">
      <c r="A10" s="34"/>
      <c r="B10" s="41"/>
      <c r="C10" s="35"/>
      <c r="D10" s="42"/>
      <c r="E10" s="35"/>
      <c r="F10" s="35"/>
      <c r="G10" s="35"/>
      <c r="H10" s="35"/>
      <c r="I10" s="35"/>
      <c r="J10" s="34"/>
      <c r="K10" s="42"/>
      <c r="L10" s="21" t="s">
        <v>59</v>
      </c>
      <c r="M10" s="21" t="s">
        <v>60</v>
      </c>
      <c r="N10" s="42"/>
      <c r="O10" s="23" t="s">
        <v>61</v>
      </c>
      <c r="P10" s="23" t="s">
        <v>62</v>
      </c>
      <c r="Q10" s="35"/>
      <c r="R10" s="36"/>
      <c r="S10" s="36"/>
      <c r="T10" s="34"/>
      <c r="U10" s="35"/>
      <c r="V10" s="35"/>
      <c r="W10" s="2"/>
      <c r="X10" s="2"/>
      <c r="Y10" s="2"/>
      <c r="Z10" s="2"/>
    </row>
    <row r="11" spans="1:26" ht="27" customHeight="1" thickBot="1" x14ac:dyDescent="0.3">
      <c r="A11" s="12">
        <v>1</v>
      </c>
      <c r="B11" s="27">
        <v>2</v>
      </c>
      <c r="C11" s="8">
        <v>3</v>
      </c>
      <c r="D11" s="8" t="s">
        <v>40</v>
      </c>
      <c r="E11" s="30" t="s">
        <v>75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2">
        <v>11</v>
      </c>
      <c r="M11" s="8" t="s">
        <v>53</v>
      </c>
      <c r="N11" s="8">
        <v>12</v>
      </c>
      <c r="O11" s="8" t="s">
        <v>54</v>
      </c>
      <c r="P11" s="8" t="s">
        <v>64</v>
      </c>
      <c r="Q11" s="8">
        <v>13</v>
      </c>
      <c r="R11" s="8">
        <v>14</v>
      </c>
      <c r="S11" s="8">
        <v>15</v>
      </c>
      <c r="T11" s="8">
        <v>16</v>
      </c>
      <c r="U11" s="8">
        <v>17</v>
      </c>
      <c r="V11" s="8">
        <v>18</v>
      </c>
    </row>
    <row r="12" spans="1:26" ht="85.5" customHeight="1" x14ac:dyDescent="0.25">
      <c r="A12" s="9" t="s">
        <v>10</v>
      </c>
      <c r="B12" s="26">
        <v>213062.8</v>
      </c>
      <c r="C12" s="1">
        <v>146875.70000000001</v>
      </c>
      <c r="D12" s="1">
        <f>C12/B12*100</f>
        <v>68.900000000000006</v>
      </c>
      <c r="E12" s="1">
        <v>6.1</v>
      </c>
      <c r="F12" s="1">
        <f t="shared" ref="F12:F15" si="0">B12*E12%</f>
        <v>12996.8</v>
      </c>
      <c r="G12" s="1">
        <f t="shared" ref="G12:G30" si="1">(F12+L12+M12+P12+O12)</f>
        <v>13380.8</v>
      </c>
      <c r="H12" s="1">
        <f t="shared" ref="H12:H30" si="2">C12*E12%</f>
        <v>8959.4</v>
      </c>
      <c r="I12" s="1">
        <f t="shared" ref="I12:I31" si="3">(H12+L12+M12+P12+O12)</f>
        <v>9343.4</v>
      </c>
      <c r="J12" s="1">
        <f t="shared" ref="J12:J29" si="4">K12+N12</f>
        <v>13275</v>
      </c>
      <c r="K12" s="1">
        <v>6417.9</v>
      </c>
      <c r="L12" s="1"/>
      <c r="M12" s="1">
        <v>384</v>
      </c>
      <c r="N12" s="1">
        <v>6857.1</v>
      </c>
      <c r="O12" s="1">
        <v>0</v>
      </c>
      <c r="P12" s="1">
        <v>0</v>
      </c>
      <c r="Q12" s="1">
        <v>10103</v>
      </c>
      <c r="R12" s="7">
        <f t="shared" ref="R12:R30" si="5">J12-G12</f>
        <v>-105.8</v>
      </c>
      <c r="S12" s="7">
        <f t="shared" ref="S12:S30" si="6">Q12-I12</f>
        <v>759.6</v>
      </c>
      <c r="T12" s="32" t="s">
        <v>86</v>
      </c>
      <c r="U12" s="1">
        <v>2</v>
      </c>
      <c r="V12" s="7">
        <v>3.5</v>
      </c>
    </row>
    <row r="13" spans="1:26" ht="50.25" customHeight="1" x14ac:dyDescent="0.25">
      <c r="A13" s="9" t="s">
        <v>42</v>
      </c>
      <c r="B13" s="1">
        <v>12745.5</v>
      </c>
      <c r="C13" s="1">
        <v>7821.6</v>
      </c>
      <c r="D13" s="1">
        <f t="shared" ref="D13:D31" si="7">C13/B13*100</f>
        <v>61.4</v>
      </c>
      <c r="E13" s="1">
        <v>29.3</v>
      </c>
      <c r="F13" s="1">
        <f t="shared" si="0"/>
        <v>3734.4</v>
      </c>
      <c r="G13" s="1">
        <f t="shared" si="1"/>
        <v>4118.3999999999996</v>
      </c>
      <c r="H13" s="1">
        <f t="shared" si="2"/>
        <v>2291.6999999999998</v>
      </c>
      <c r="I13" s="1">
        <f t="shared" si="3"/>
        <v>2675.7</v>
      </c>
      <c r="J13" s="1">
        <f t="shared" si="4"/>
        <v>3645.5</v>
      </c>
      <c r="K13" s="7">
        <v>2600</v>
      </c>
      <c r="L13" s="1"/>
      <c r="M13" s="1">
        <v>384</v>
      </c>
      <c r="N13" s="7">
        <v>1045.5</v>
      </c>
      <c r="O13" s="7">
        <v>0</v>
      </c>
      <c r="P13" s="7">
        <v>0</v>
      </c>
      <c r="Q13" s="1">
        <v>2532.3000000000002</v>
      </c>
      <c r="R13" s="3">
        <f t="shared" si="5"/>
        <v>-472.9</v>
      </c>
      <c r="S13" s="3">
        <f t="shared" si="6"/>
        <v>-143.4</v>
      </c>
      <c r="T13" s="20"/>
      <c r="U13" s="1">
        <v>1</v>
      </c>
      <c r="V13" s="7">
        <v>1</v>
      </c>
    </row>
    <row r="14" spans="1:26" ht="45" customHeight="1" x14ac:dyDescent="0.25">
      <c r="A14" s="10" t="s">
        <v>11</v>
      </c>
      <c r="B14" s="1">
        <v>29155.7</v>
      </c>
      <c r="C14" s="1">
        <v>19340.8</v>
      </c>
      <c r="D14" s="1">
        <f t="shared" si="7"/>
        <v>66.3</v>
      </c>
      <c r="E14" s="1">
        <v>13.2</v>
      </c>
      <c r="F14" s="1">
        <f t="shared" si="0"/>
        <v>3848.6</v>
      </c>
      <c r="G14" s="1">
        <f t="shared" si="1"/>
        <v>4232.6000000000004</v>
      </c>
      <c r="H14" s="1">
        <f t="shared" si="2"/>
        <v>2553</v>
      </c>
      <c r="I14" s="1">
        <f t="shared" si="3"/>
        <v>2937</v>
      </c>
      <c r="J14" s="1">
        <f t="shared" si="4"/>
        <v>3341.7</v>
      </c>
      <c r="K14" s="7">
        <v>3341.7</v>
      </c>
      <c r="L14" s="1"/>
      <c r="M14" s="7">
        <v>384</v>
      </c>
      <c r="N14" s="1">
        <v>0</v>
      </c>
      <c r="O14" s="1">
        <v>0</v>
      </c>
      <c r="P14" s="1">
        <v>0</v>
      </c>
      <c r="Q14" s="1">
        <v>2557.9</v>
      </c>
      <c r="R14" s="7">
        <f t="shared" si="5"/>
        <v>-890.9</v>
      </c>
      <c r="S14" s="7">
        <f t="shared" si="6"/>
        <v>-379.1</v>
      </c>
      <c r="T14" s="13"/>
      <c r="U14" s="1">
        <v>1</v>
      </c>
      <c r="V14" s="1">
        <v>0</v>
      </c>
    </row>
    <row r="15" spans="1:26" ht="60" customHeight="1" x14ac:dyDescent="0.25">
      <c r="A15" s="10" t="s">
        <v>12</v>
      </c>
      <c r="B15" s="7">
        <v>25985.4</v>
      </c>
      <c r="C15" s="1">
        <v>20538.099999999999</v>
      </c>
      <c r="D15" s="1">
        <f t="shared" si="7"/>
        <v>79</v>
      </c>
      <c r="E15" s="1">
        <v>23.3</v>
      </c>
      <c r="F15" s="1">
        <f t="shared" si="0"/>
        <v>6054.6</v>
      </c>
      <c r="G15" s="1">
        <f t="shared" si="1"/>
        <v>7092.5</v>
      </c>
      <c r="H15" s="1">
        <f>C15*E15%</f>
        <v>4785.3999999999996</v>
      </c>
      <c r="I15" s="1">
        <f t="shared" si="3"/>
        <v>5823.3</v>
      </c>
      <c r="J15" s="1">
        <f t="shared" si="4"/>
        <v>6040.4</v>
      </c>
      <c r="K15" s="1">
        <v>3041.5</v>
      </c>
      <c r="L15" s="1">
        <v>653.9</v>
      </c>
      <c r="M15" s="7">
        <v>384</v>
      </c>
      <c r="N15" s="1">
        <v>2998.9</v>
      </c>
      <c r="O15" s="1">
        <v>0</v>
      </c>
      <c r="P15" s="1">
        <v>0</v>
      </c>
      <c r="Q15" s="1">
        <v>5460.7</v>
      </c>
      <c r="R15" s="7">
        <f t="shared" si="5"/>
        <v>-1052.0999999999999</v>
      </c>
      <c r="S15" s="7">
        <f t="shared" si="6"/>
        <v>-362.6</v>
      </c>
      <c r="T15" s="13"/>
      <c r="U15" s="1">
        <v>1</v>
      </c>
      <c r="V15" s="1">
        <v>2</v>
      </c>
    </row>
    <row r="16" spans="1:26" ht="48.75" customHeight="1" x14ac:dyDescent="0.25">
      <c r="A16" s="10" t="s">
        <v>13</v>
      </c>
      <c r="B16" s="1">
        <v>30227.599999999999</v>
      </c>
      <c r="C16" s="1">
        <v>24954.2</v>
      </c>
      <c r="D16" s="1">
        <f t="shared" si="7"/>
        <v>82.6</v>
      </c>
      <c r="E16" s="1">
        <v>19.8</v>
      </c>
      <c r="F16" s="1">
        <f>B16*E16%</f>
        <v>5985.1</v>
      </c>
      <c r="G16" s="1">
        <f t="shared" si="1"/>
        <v>6389</v>
      </c>
      <c r="H16" s="1">
        <f t="shared" si="2"/>
        <v>4940.8999999999996</v>
      </c>
      <c r="I16" s="1">
        <f t="shared" si="3"/>
        <v>5344.8</v>
      </c>
      <c r="J16" s="1">
        <f t="shared" si="4"/>
        <v>6175.4</v>
      </c>
      <c r="K16" s="1">
        <v>3581.4</v>
      </c>
      <c r="L16" s="1"/>
      <c r="M16" s="7">
        <v>403.9</v>
      </c>
      <c r="N16" s="1">
        <v>2594</v>
      </c>
      <c r="O16" s="1">
        <v>0</v>
      </c>
      <c r="P16" s="1">
        <v>0</v>
      </c>
      <c r="Q16" s="1">
        <v>5151.8999999999996</v>
      </c>
      <c r="R16" s="7">
        <f t="shared" si="5"/>
        <v>-213.6</v>
      </c>
      <c r="S16" s="7">
        <f t="shared" si="6"/>
        <v>-192.9</v>
      </c>
      <c r="T16" s="13"/>
      <c r="U16" s="1">
        <v>1</v>
      </c>
      <c r="V16" s="7">
        <v>2</v>
      </c>
    </row>
    <row r="17" spans="1:22" ht="54" customHeight="1" x14ac:dyDescent="0.25">
      <c r="A17" s="10" t="s">
        <v>14</v>
      </c>
      <c r="B17" s="1">
        <v>14343.8</v>
      </c>
      <c r="C17" s="1">
        <v>11104.7</v>
      </c>
      <c r="D17" s="1">
        <f t="shared" si="7"/>
        <v>77.400000000000006</v>
      </c>
      <c r="E17" s="1">
        <v>23.7</v>
      </c>
      <c r="F17" s="1">
        <f t="shared" ref="F17:F30" si="8">B17*E17%</f>
        <v>3399.5</v>
      </c>
      <c r="G17" s="1">
        <f t="shared" si="1"/>
        <v>3783.5</v>
      </c>
      <c r="H17" s="1">
        <f t="shared" si="2"/>
        <v>2631.8</v>
      </c>
      <c r="I17" s="1">
        <f t="shared" si="3"/>
        <v>3015.8</v>
      </c>
      <c r="J17" s="1">
        <f t="shared" si="4"/>
        <v>3655.4</v>
      </c>
      <c r="K17" s="1">
        <v>2529.3000000000002</v>
      </c>
      <c r="L17" s="1"/>
      <c r="M17" s="7">
        <v>384</v>
      </c>
      <c r="N17" s="1">
        <v>1126.0999999999999</v>
      </c>
      <c r="O17" s="1">
        <v>0</v>
      </c>
      <c r="P17" s="1">
        <v>0</v>
      </c>
      <c r="Q17" s="1">
        <v>2983.6</v>
      </c>
      <c r="R17" s="3">
        <f t="shared" si="5"/>
        <v>-128.1</v>
      </c>
      <c r="S17" s="7">
        <f t="shared" si="6"/>
        <v>-32.200000000000003</v>
      </c>
      <c r="T17" s="13"/>
      <c r="U17" s="1">
        <v>1</v>
      </c>
      <c r="V17" s="1">
        <v>1</v>
      </c>
    </row>
    <row r="18" spans="1:22" ht="57.75" customHeight="1" x14ac:dyDescent="0.25">
      <c r="A18" s="10" t="s">
        <v>15</v>
      </c>
      <c r="B18" s="1">
        <v>18294.400000000001</v>
      </c>
      <c r="C18" s="1">
        <v>13692.7</v>
      </c>
      <c r="D18" s="1">
        <f t="shared" si="7"/>
        <v>74.8</v>
      </c>
      <c r="E18" s="1">
        <v>21.1</v>
      </c>
      <c r="F18" s="1">
        <f t="shared" si="8"/>
        <v>3860.1</v>
      </c>
      <c r="G18" s="1">
        <f t="shared" si="1"/>
        <v>4244.1000000000004</v>
      </c>
      <c r="H18" s="1">
        <f t="shared" si="2"/>
        <v>2889.2</v>
      </c>
      <c r="I18" s="1">
        <f t="shared" si="3"/>
        <v>3273.2</v>
      </c>
      <c r="J18" s="1">
        <f t="shared" si="4"/>
        <v>4186.3</v>
      </c>
      <c r="K18" s="1">
        <v>2947</v>
      </c>
      <c r="L18" s="1"/>
      <c r="M18" s="1">
        <v>384</v>
      </c>
      <c r="N18" s="1">
        <v>1239.3</v>
      </c>
      <c r="O18" s="1">
        <v>0</v>
      </c>
      <c r="P18" s="1">
        <v>0</v>
      </c>
      <c r="Q18" s="1">
        <v>3159.1</v>
      </c>
      <c r="R18" s="7">
        <f t="shared" si="5"/>
        <v>-57.8</v>
      </c>
      <c r="S18" s="3">
        <f t="shared" si="6"/>
        <v>-114.1</v>
      </c>
      <c r="T18" s="15"/>
      <c r="U18" s="1">
        <v>1</v>
      </c>
      <c r="V18" s="1">
        <v>1</v>
      </c>
    </row>
    <row r="19" spans="1:22" ht="57.75" customHeight="1" x14ac:dyDescent="0.25">
      <c r="A19" s="10" t="s">
        <v>16</v>
      </c>
      <c r="B19" s="1">
        <v>19943</v>
      </c>
      <c r="C19" s="1">
        <v>13400.9</v>
      </c>
      <c r="D19" s="1">
        <f t="shared" si="7"/>
        <v>67.2</v>
      </c>
      <c r="E19" s="1">
        <v>20.399999999999999</v>
      </c>
      <c r="F19" s="1">
        <f t="shared" si="8"/>
        <v>4068.4</v>
      </c>
      <c r="G19" s="1">
        <f t="shared" si="1"/>
        <v>4452.3999999999996</v>
      </c>
      <c r="H19" s="1">
        <f t="shared" si="2"/>
        <v>2733.8</v>
      </c>
      <c r="I19" s="1">
        <f t="shared" si="3"/>
        <v>3117.8</v>
      </c>
      <c r="J19" s="1">
        <f t="shared" si="4"/>
        <v>4068.5</v>
      </c>
      <c r="K19" s="7">
        <v>2746.1</v>
      </c>
      <c r="L19" s="1"/>
      <c r="M19" s="1">
        <v>384</v>
      </c>
      <c r="N19" s="1">
        <v>1322.4</v>
      </c>
      <c r="O19" s="1">
        <v>0</v>
      </c>
      <c r="P19" s="1">
        <v>0</v>
      </c>
      <c r="Q19" s="1">
        <v>3183.8</v>
      </c>
      <c r="R19" s="7">
        <f t="shared" si="5"/>
        <v>-383.9</v>
      </c>
      <c r="S19" s="7">
        <f t="shared" si="6"/>
        <v>66</v>
      </c>
      <c r="T19" s="13" t="s">
        <v>87</v>
      </c>
      <c r="U19" s="1">
        <v>1</v>
      </c>
      <c r="V19" s="7">
        <v>1</v>
      </c>
    </row>
    <row r="20" spans="1:22" ht="55.5" customHeight="1" x14ac:dyDescent="0.25">
      <c r="A20" s="10" t="s">
        <v>17</v>
      </c>
      <c r="B20" s="1">
        <v>21937.3</v>
      </c>
      <c r="C20" s="1">
        <v>14181.8</v>
      </c>
      <c r="D20" s="1">
        <f t="shared" si="7"/>
        <v>64.599999999999994</v>
      </c>
      <c r="E20" s="1">
        <v>21.9</v>
      </c>
      <c r="F20" s="1">
        <f t="shared" si="8"/>
        <v>4804.3</v>
      </c>
      <c r="G20" s="1">
        <f>(F20+L20+M20+P20+O20)</f>
        <v>5188.3</v>
      </c>
      <c r="H20" s="1">
        <f t="shared" si="2"/>
        <v>3105.8</v>
      </c>
      <c r="I20" s="1">
        <f t="shared" si="3"/>
        <v>3489.8</v>
      </c>
      <c r="J20" s="1">
        <f t="shared" si="4"/>
        <v>4280</v>
      </c>
      <c r="K20" s="1">
        <v>3026</v>
      </c>
      <c r="L20" s="1"/>
      <c r="M20" s="1">
        <v>384</v>
      </c>
      <c r="N20" s="1">
        <v>1254</v>
      </c>
      <c r="O20" s="1">
        <v>0</v>
      </c>
      <c r="P20" s="1">
        <v>0</v>
      </c>
      <c r="Q20" s="1">
        <v>3826.3</v>
      </c>
      <c r="R20" s="7">
        <f t="shared" si="5"/>
        <v>-908.3</v>
      </c>
      <c r="S20" s="7">
        <f t="shared" si="6"/>
        <v>336.5</v>
      </c>
      <c r="T20" s="13" t="s">
        <v>84</v>
      </c>
      <c r="U20" s="1">
        <v>1</v>
      </c>
      <c r="V20" s="1">
        <v>1</v>
      </c>
    </row>
    <row r="21" spans="1:22" ht="57.75" customHeight="1" x14ac:dyDescent="0.25">
      <c r="A21" s="10" t="s">
        <v>18</v>
      </c>
      <c r="B21" s="1">
        <v>21720.3</v>
      </c>
      <c r="C21" s="1">
        <v>16364.7</v>
      </c>
      <c r="D21" s="1">
        <f t="shared" si="7"/>
        <v>75.3</v>
      </c>
      <c r="E21" s="1">
        <v>22.2</v>
      </c>
      <c r="F21" s="1">
        <f t="shared" si="8"/>
        <v>4821.8999999999996</v>
      </c>
      <c r="G21" s="1">
        <f t="shared" si="1"/>
        <v>5205.8999999999996</v>
      </c>
      <c r="H21" s="1">
        <f t="shared" si="2"/>
        <v>3633</v>
      </c>
      <c r="I21" s="1">
        <f t="shared" si="3"/>
        <v>4017</v>
      </c>
      <c r="J21" s="7">
        <f t="shared" si="4"/>
        <v>4209.8999999999996</v>
      </c>
      <c r="K21" s="7">
        <v>2799.8</v>
      </c>
      <c r="L21" s="1"/>
      <c r="M21" s="1">
        <v>384</v>
      </c>
      <c r="N21" s="1">
        <v>1410.1</v>
      </c>
      <c r="O21" s="1">
        <v>0</v>
      </c>
      <c r="P21" s="1">
        <v>0</v>
      </c>
      <c r="Q21" s="1">
        <v>3549.9</v>
      </c>
      <c r="R21" s="3">
        <f t="shared" si="5"/>
        <v>-996</v>
      </c>
      <c r="S21" s="7">
        <f t="shared" si="6"/>
        <v>-467.1</v>
      </c>
      <c r="T21" s="25"/>
      <c r="U21" s="1">
        <v>1</v>
      </c>
      <c r="V21" s="1">
        <v>1</v>
      </c>
    </row>
    <row r="22" spans="1:22" ht="57.75" customHeight="1" x14ac:dyDescent="0.25">
      <c r="A22" s="10" t="s">
        <v>19</v>
      </c>
      <c r="B22" s="7">
        <v>29569.1</v>
      </c>
      <c r="C22" s="7">
        <v>21519.8</v>
      </c>
      <c r="D22" s="1">
        <f t="shared" si="7"/>
        <v>72.8</v>
      </c>
      <c r="E22" s="1">
        <v>21.8</v>
      </c>
      <c r="F22" s="1">
        <f t="shared" si="8"/>
        <v>6446.1</v>
      </c>
      <c r="G22" s="7">
        <f t="shared" si="1"/>
        <v>6830.1</v>
      </c>
      <c r="H22" s="7">
        <f t="shared" si="2"/>
        <v>4691.3</v>
      </c>
      <c r="I22" s="7">
        <f t="shared" si="3"/>
        <v>5075.3</v>
      </c>
      <c r="J22" s="7">
        <f t="shared" si="4"/>
        <v>6326.6</v>
      </c>
      <c r="K22" s="1">
        <v>3507.3</v>
      </c>
      <c r="L22" s="1"/>
      <c r="M22" s="1">
        <v>384</v>
      </c>
      <c r="N22" s="1">
        <v>2819.3</v>
      </c>
      <c r="O22" s="1">
        <v>0</v>
      </c>
      <c r="P22" s="1">
        <v>0</v>
      </c>
      <c r="Q22" s="1">
        <v>4632.8999999999996</v>
      </c>
      <c r="R22" s="7">
        <f t="shared" si="5"/>
        <v>-503.5</v>
      </c>
      <c r="S22" s="7">
        <f t="shared" si="6"/>
        <v>-442.4</v>
      </c>
      <c r="T22" s="13"/>
      <c r="U22" s="1">
        <v>1</v>
      </c>
      <c r="V22" s="1">
        <v>2</v>
      </c>
    </row>
    <row r="23" spans="1:22" ht="69.75" customHeight="1" x14ac:dyDescent="0.25">
      <c r="A23" s="10" t="s">
        <v>20</v>
      </c>
      <c r="B23" s="1">
        <v>35095</v>
      </c>
      <c r="C23" s="1">
        <v>28616.9</v>
      </c>
      <c r="D23" s="1">
        <f t="shared" si="7"/>
        <v>81.5</v>
      </c>
      <c r="E23" s="1">
        <v>19.8</v>
      </c>
      <c r="F23" s="1">
        <f t="shared" si="8"/>
        <v>6948.8</v>
      </c>
      <c r="G23" s="7">
        <f t="shared" si="1"/>
        <v>7332.8</v>
      </c>
      <c r="H23" s="7">
        <f t="shared" si="2"/>
        <v>5666.1</v>
      </c>
      <c r="I23" s="7">
        <f t="shared" si="3"/>
        <v>6050.1</v>
      </c>
      <c r="J23" s="7">
        <f t="shared" si="4"/>
        <v>6077.3</v>
      </c>
      <c r="K23" s="1">
        <v>3312.8</v>
      </c>
      <c r="L23" s="1"/>
      <c r="M23" s="1">
        <v>384</v>
      </c>
      <c r="N23" s="1">
        <v>2764.5</v>
      </c>
      <c r="O23" s="1">
        <v>0</v>
      </c>
      <c r="P23" s="1">
        <v>0</v>
      </c>
      <c r="Q23" s="1">
        <v>4697.6000000000004</v>
      </c>
      <c r="R23" s="7">
        <f t="shared" si="5"/>
        <v>-1255.5</v>
      </c>
      <c r="S23" s="7">
        <f t="shared" si="6"/>
        <v>-1352.5</v>
      </c>
      <c r="T23" s="13"/>
      <c r="U23" s="1">
        <v>1</v>
      </c>
      <c r="V23" s="7">
        <v>2</v>
      </c>
    </row>
    <row r="24" spans="1:22" ht="61.5" customHeight="1" x14ac:dyDescent="0.25">
      <c r="A24" s="10" t="s">
        <v>28</v>
      </c>
      <c r="B24" s="1">
        <v>24825.1</v>
      </c>
      <c r="C24" s="1">
        <v>18053.599999999999</v>
      </c>
      <c r="D24" s="24">
        <f t="shared" si="7"/>
        <v>72.72</v>
      </c>
      <c r="E24" s="1">
        <v>14.3</v>
      </c>
      <c r="F24" s="1">
        <f t="shared" si="8"/>
        <v>3550</v>
      </c>
      <c r="G24" s="7">
        <f t="shared" si="1"/>
        <v>4770.8999999999996</v>
      </c>
      <c r="H24" s="7">
        <f t="shared" si="2"/>
        <v>2581.6999999999998</v>
      </c>
      <c r="I24" s="7">
        <f t="shared" si="3"/>
        <v>3802.6</v>
      </c>
      <c r="J24" s="7">
        <f t="shared" si="4"/>
        <v>3940.9</v>
      </c>
      <c r="K24" s="1">
        <v>3672.7</v>
      </c>
      <c r="L24" s="1">
        <v>836.9</v>
      </c>
      <c r="M24" s="1">
        <v>384</v>
      </c>
      <c r="N24" s="1">
        <v>268.2</v>
      </c>
      <c r="O24" s="1">
        <v>0</v>
      </c>
      <c r="P24" s="1">
        <v>0</v>
      </c>
      <c r="Q24" s="1">
        <v>3120.6</v>
      </c>
      <c r="R24" s="7">
        <f t="shared" si="5"/>
        <v>-830</v>
      </c>
      <c r="S24" s="7">
        <f t="shared" si="6"/>
        <v>-682</v>
      </c>
      <c r="T24" s="20"/>
      <c r="U24" s="1">
        <v>1</v>
      </c>
      <c r="V24" s="1">
        <v>1</v>
      </c>
    </row>
    <row r="25" spans="1:22" ht="51" customHeight="1" x14ac:dyDescent="0.25">
      <c r="A25" s="10" t="s">
        <v>21</v>
      </c>
      <c r="B25" s="1">
        <v>25413.3</v>
      </c>
      <c r="C25" s="1">
        <v>20140.900000000001</v>
      </c>
      <c r="D25" s="1">
        <f t="shared" si="7"/>
        <v>79.3</v>
      </c>
      <c r="E25" s="1">
        <v>19.2</v>
      </c>
      <c r="F25" s="1">
        <f t="shared" si="8"/>
        <v>4879.3999999999996</v>
      </c>
      <c r="G25" s="1">
        <f t="shared" si="1"/>
        <v>5263.4</v>
      </c>
      <c r="H25" s="1">
        <f t="shared" si="2"/>
        <v>3867.1</v>
      </c>
      <c r="I25" s="1">
        <f t="shared" si="3"/>
        <v>4251.1000000000004</v>
      </c>
      <c r="J25" s="1">
        <f t="shared" si="4"/>
        <v>4644.8999999999996</v>
      </c>
      <c r="K25" s="1">
        <v>3363.6</v>
      </c>
      <c r="L25" s="1"/>
      <c r="M25" s="1">
        <v>384</v>
      </c>
      <c r="N25" s="1">
        <v>1281.3</v>
      </c>
      <c r="O25" s="1">
        <v>0</v>
      </c>
      <c r="P25" s="1">
        <v>0</v>
      </c>
      <c r="Q25" s="7">
        <v>3754.9</v>
      </c>
      <c r="R25" s="7">
        <f t="shared" si="5"/>
        <v>-618.5</v>
      </c>
      <c r="S25" s="7">
        <f t="shared" si="6"/>
        <v>-496.2</v>
      </c>
      <c r="T25" s="13"/>
      <c r="U25" s="1">
        <v>1</v>
      </c>
      <c r="V25" s="1">
        <v>1</v>
      </c>
    </row>
    <row r="26" spans="1:22" ht="51.75" customHeight="1" x14ac:dyDescent="0.25">
      <c r="A26" s="10" t="s">
        <v>22</v>
      </c>
      <c r="B26" s="1">
        <v>19452.2</v>
      </c>
      <c r="C26" s="1">
        <v>14438.7</v>
      </c>
      <c r="D26" s="1">
        <f t="shared" si="7"/>
        <v>74.2</v>
      </c>
      <c r="E26" s="1">
        <v>24.3</v>
      </c>
      <c r="F26" s="1">
        <f t="shared" si="8"/>
        <v>4726.8999999999996</v>
      </c>
      <c r="G26" s="1">
        <f t="shared" si="1"/>
        <v>5110.8999999999996</v>
      </c>
      <c r="H26" s="1">
        <f t="shared" si="2"/>
        <v>3508.6</v>
      </c>
      <c r="I26" s="1">
        <f t="shared" si="3"/>
        <v>3892.6</v>
      </c>
      <c r="J26" s="1">
        <f t="shared" si="4"/>
        <v>4395.6000000000004</v>
      </c>
      <c r="K26" s="7">
        <v>3270.4</v>
      </c>
      <c r="L26" s="1"/>
      <c r="M26" s="1">
        <v>384</v>
      </c>
      <c r="N26" s="1">
        <v>1125.2</v>
      </c>
      <c r="O26" s="1">
        <v>0</v>
      </c>
      <c r="P26" s="1">
        <v>0</v>
      </c>
      <c r="Q26" s="1">
        <v>3481.3</v>
      </c>
      <c r="R26" s="7">
        <f t="shared" si="5"/>
        <v>-715.3</v>
      </c>
      <c r="S26" s="3">
        <f t="shared" si="6"/>
        <v>-411.3</v>
      </c>
      <c r="T26" s="13"/>
      <c r="U26" s="1">
        <v>1</v>
      </c>
      <c r="V26" s="1">
        <v>1</v>
      </c>
    </row>
    <row r="27" spans="1:22" ht="48" customHeight="1" x14ac:dyDescent="0.25">
      <c r="A27" s="10" t="s">
        <v>23</v>
      </c>
      <c r="B27" s="7">
        <v>32028.7</v>
      </c>
      <c r="C27" s="7">
        <v>25516.5</v>
      </c>
      <c r="D27" s="7">
        <f t="shared" si="7"/>
        <v>79.7</v>
      </c>
      <c r="E27" s="7">
        <v>16.7</v>
      </c>
      <c r="F27" s="7">
        <f t="shared" si="8"/>
        <v>5348.8</v>
      </c>
      <c r="G27" s="7">
        <f t="shared" si="1"/>
        <v>5732.8</v>
      </c>
      <c r="H27" s="7">
        <f t="shared" si="2"/>
        <v>4261.3</v>
      </c>
      <c r="I27" s="7">
        <f t="shared" si="3"/>
        <v>4645.3</v>
      </c>
      <c r="J27" s="7">
        <f>K27+N27</f>
        <v>4323.7</v>
      </c>
      <c r="K27" s="7">
        <v>3035.7</v>
      </c>
      <c r="L27" s="7"/>
      <c r="M27" s="7">
        <v>384</v>
      </c>
      <c r="N27" s="7">
        <v>1288</v>
      </c>
      <c r="O27" s="7">
        <v>0</v>
      </c>
      <c r="P27" s="7">
        <v>0</v>
      </c>
      <c r="Q27" s="7">
        <v>3712.4</v>
      </c>
      <c r="R27" s="7">
        <f t="shared" si="5"/>
        <v>-1409.1</v>
      </c>
      <c r="S27" s="3">
        <f t="shared" si="6"/>
        <v>-932.9</v>
      </c>
      <c r="T27" s="15"/>
      <c r="U27" s="7">
        <v>1</v>
      </c>
      <c r="V27" s="7">
        <v>1</v>
      </c>
    </row>
    <row r="28" spans="1:22" ht="78.75" customHeight="1" x14ac:dyDescent="0.25">
      <c r="A28" s="10" t="s">
        <v>24</v>
      </c>
      <c r="B28" s="1">
        <v>20104.3</v>
      </c>
      <c r="C28" s="1">
        <v>13252.3</v>
      </c>
      <c r="D28" s="1">
        <f t="shared" si="7"/>
        <v>65.900000000000006</v>
      </c>
      <c r="E28" s="1">
        <v>17.600000000000001</v>
      </c>
      <c r="F28" s="1">
        <f t="shared" si="8"/>
        <v>3538.4</v>
      </c>
      <c r="G28" s="1">
        <f t="shared" si="1"/>
        <v>3922.4</v>
      </c>
      <c r="H28" s="1">
        <f t="shared" si="2"/>
        <v>2332.4</v>
      </c>
      <c r="I28" s="1">
        <f t="shared" si="3"/>
        <v>2716.4</v>
      </c>
      <c r="J28" s="7">
        <f t="shared" si="4"/>
        <v>3527.7</v>
      </c>
      <c r="K28" s="1">
        <v>2383</v>
      </c>
      <c r="L28" s="1"/>
      <c r="M28" s="1">
        <v>384</v>
      </c>
      <c r="N28" s="1">
        <v>1144.7</v>
      </c>
      <c r="O28" s="1">
        <v>0</v>
      </c>
      <c r="P28" s="1">
        <v>0</v>
      </c>
      <c r="Q28" s="1">
        <v>2991</v>
      </c>
      <c r="R28" s="7">
        <f t="shared" si="5"/>
        <v>-394.7</v>
      </c>
      <c r="S28" s="3">
        <f t="shared" si="6"/>
        <v>274.60000000000002</v>
      </c>
      <c r="T28" s="13" t="s">
        <v>88</v>
      </c>
      <c r="U28" s="1">
        <v>1</v>
      </c>
      <c r="V28" s="1">
        <v>1</v>
      </c>
    </row>
    <row r="29" spans="1:22" ht="51.75" customHeight="1" x14ac:dyDescent="0.25">
      <c r="A29" s="10" t="s">
        <v>25</v>
      </c>
      <c r="B29" s="1">
        <v>19508.900000000001</v>
      </c>
      <c r="C29" s="1">
        <v>14870.6</v>
      </c>
      <c r="D29" s="1">
        <f t="shared" si="7"/>
        <v>76.2</v>
      </c>
      <c r="E29" s="1">
        <v>19.5</v>
      </c>
      <c r="F29" s="1">
        <f t="shared" si="8"/>
        <v>3804.2</v>
      </c>
      <c r="G29" s="1">
        <f t="shared" si="1"/>
        <v>4188.2</v>
      </c>
      <c r="H29" s="1">
        <f t="shared" si="2"/>
        <v>2899.8</v>
      </c>
      <c r="I29" s="1">
        <f t="shared" si="3"/>
        <v>3283.8</v>
      </c>
      <c r="J29" s="1">
        <f t="shared" si="4"/>
        <v>4124.8999999999996</v>
      </c>
      <c r="K29" s="1">
        <v>2951</v>
      </c>
      <c r="L29" s="1"/>
      <c r="M29" s="1">
        <v>384</v>
      </c>
      <c r="N29" s="1">
        <v>1173.9000000000001</v>
      </c>
      <c r="O29" s="1">
        <v>0</v>
      </c>
      <c r="P29" s="1">
        <v>0</v>
      </c>
      <c r="Q29" s="1">
        <v>3189.5</v>
      </c>
      <c r="R29" s="7">
        <f t="shared" si="5"/>
        <v>-63.3</v>
      </c>
      <c r="S29" s="3">
        <f t="shared" si="6"/>
        <v>-94.3</v>
      </c>
      <c r="T29" s="13"/>
      <c r="U29" s="1">
        <v>1</v>
      </c>
      <c r="V29" s="29">
        <v>1</v>
      </c>
    </row>
    <row r="30" spans="1:22" ht="66.75" customHeight="1" x14ac:dyDescent="0.25">
      <c r="A30" s="10" t="s">
        <v>26</v>
      </c>
      <c r="B30" s="1">
        <v>19977</v>
      </c>
      <c r="C30" s="1">
        <v>14536</v>
      </c>
      <c r="D30" s="1">
        <f t="shared" si="7"/>
        <v>72.8</v>
      </c>
      <c r="E30" s="1">
        <v>19.2</v>
      </c>
      <c r="F30" s="1">
        <f t="shared" si="8"/>
        <v>3835.6</v>
      </c>
      <c r="G30" s="1">
        <f t="shared" si="1"/>
        <v>4219.6000000000004</v>
      </c>
      <c r="H30" s="1">
        <f t="shared" si="2"/>
        <v>2790.9</v>
      </c>
      <c r="I30" s="1">
        <f t="shared" si="3"/>
        <v>3174.9</v>
      </c>
      <c r="J30" s="1">
        <f>K30+N30</f>
        <v>4186.3</v>
      </c>
      <c r="K30" s="1">
        <v>2947</v>
      </c>
      <c r="L30" s="1"/>
      <c r="M30" s="1">
        <v>384</v>
      </c>
      <c r="N30" s="1">
        <v>1239.3</v>
      </c>
      <c r="O30" s="1">
        <v>0</v>
      </c>
      <c r="P30" s="1">
        <v>0</v>
      </c>
      <c r="Q30" s="1">
        <v>3333.8</v>
      </c>
      <c r="R30" s="7">
        <f t="shared" si="5"/>
        <v>-33.299999999999997</v>
      </c>
      <c r="S30" s="3">
        <f t="shared" si="6"/>
        <v>158.9</v>
      </c>
      <c r="T30" s="13" t="s">
        <v>85</v>
      </c>
      <c r="U30" s="28">
        <v>1</v>
      </c>
      <c r="V30" s="7">
        <v>1</v>
      </c>
    </row>
    <row r="31" spans="1:22" ht="40.5" customHeight="1" x14ac:dyDescent="0.25">
      <c r="A31" s="11" t="s">
        <v>27</v>
      </c>
      <c r="B31" s="1">
        <f>SUM(B12:B30)</f>
        <v>633389.4</v>
      </c>
      <c r="C31" s="1">
        <f>SUM(C12:C30)</f>
        <v>459220.5</v>
      </c>
      <c r="D31" s="1">
        <f t="shared" si="7"/>
        <v>72.5</v>
      </c>
      <c r="E31" s="1" t="s">
        <v>36</v>
      </c>
      <c r="F31" s="1">
        <f t="shared" ref="F31:S31" si="9">SUM(F12:F30)</f>
        <v>96651.9</v>
      </c>
      <c r="G31" s="1">
        <f t="shared" ref="G31" si="10">(F31+L31+M31)</f>
        <v>105458.6</v>
      </c>
      <c r="H31" s="1">
        <f t="shared" si="9"/>
        <v>71123.199999999997</v>
      </c>
      <c r="I31" s="1">
        <f t="shared" si="3"/>
        <v>79929.899999999994</v>
      </c>
      <c r="J31" s="7">
        <f t="shared" si="9"/>
        <v>94426</v>
      </c>
      <c r="K31" s="7">
        <f t="shared" si="9"/>
        <v>61474.2</v>
      </c>
      <c r="L31" s="1">
        <f t="shared" si="9"/>
        <v>1490.8</v>
      </c>
      <c r="M31" s="1">
        <f t="shared" si="9"/>
        <v>7315.9</v>
      </c>
      <c r="N31" s="1">
        <f t="shared" si="9"/>
        <v>32951.800000000003</v>
      </c>
      <c r="O31" s="1">
        <v>0</v>
      </c>
      <c r="P31" s="1">
        <f t="shared" si="9"/>
        <v>0</v>
      </c>
      <c r="Q31" s="1">
        <f t="shared" si="9"/>
        <v>75422.5</v>
      </c>
      <c r="R31" s="7">
        <f t="shared" si="9"/>
        <v>-11032.6</v>
      </c>
      <c r="S31" s="14">
        <f t="shared" si="9"/>
        <v>-4507.3999999999996</v>
      </c>
      <c r="T31" s="1"/>
      <c r="U31" s="1">
        <f>SUM(U12:U30)</f>
        <v>20</v>
      </c>
      <c r="V31" s="26">
        <f>SUM(V12:V30)</f>
        <v>24.5</v>
      </c>
    </row>
    <row r="32" spans="1:22" ht="26.25" customHeight="1" x14ac:dyDescent="0.25">
      <c r="A32" s="6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33" t="s">
        <v>37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</sheetData>
  <mergeCells count="29"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workbookViewId="0">
      <pane xSplit="1" ySplit="7" topLeftCell="D13" activePane="bottomRight" state="frozen"/>
      <selection pane="topRight" activeCell="B1" sqref="B1"/>
      <selection pane="bottomLeft" activeCell="A8" sqref="A8"/>
      <selection pane="bottomRight" activeCell="P15" sqref="P15"/>
    </sheetView>
  </sheetViews>
  <sheetFormatPr defaultRowHeight="15" x14ac:dyDescent="0.25"/>
  <cols>
    <col min="1" max="1" width="33.42578125" customWidth="1"/>
    <col min="2" max="5" width="13.28515625" customWidth="1"/>
    <col min="6" max="6" width="16.28515625" customWidth="1"/>
    <col min="7" max="7" width="19.28515625" customWidth="1"/>
    <col min="8" max="8" width="18.42578125" customWidth="1"/>
    <col min="9" max="9" width="19" customWidth="1"/>
    <col min="10" max="10" width="16.85546875" customWidth="1"/>
    <col min="11" max="11" width="19.85546875" customWidth="1"/>
    <col min="12" max="12" width="18.42578125" customWidth="1"/>
    <col min="13" max="13" width="18.85546875" customWidth="1"/>
    <col min="14" max="14" width="18.42578125" customWidth="1"/>
    <col min="15" max="15" width="18.5703125" customWidth="1"/>
    <col min="16" max="16" width="17.7109375" customWidth="1"/>
    <col min="17" max="17" width="2" hidden="1" customWidth="1"/>
    <col min="18" max="19" width="0.42578125" hidden="1" customWidth="1"/>
  </cols>
  <sheetData>
    <row r="1" spans="1:19" ht="15" customHeight="1" x14ac:dyDescent="0.25">
      <c r="A1" s="66" t="s">
        <v>77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9" ht="51.7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9" ht="58.5" customHeight="1" x14ac:dyDescent="0.25">
      <c r="A3" s="34" t="s">
        <v>33</v>
      </c>
      <c r="B3" s="68" t="s">
        <v>50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115.5" customHeight="1" x14ac:dyDescent="0.25">
      <c r="A4" s="34"/>
      <c r="B4" s="69" t="s">
        <v>43</v>
      </c>
      <c r="C4" s="69"/>
      <c r="D4" s="69"/>
      <c r="E4" s="69"/>
      <c r="F4" s="70"/>
      <c r="G4" s="68" t="s">
        <v>44</v>
      </c>
      <c r="H4" s="68"/>
      <c r="I4" s="68" t="s">
        <v>45</v>
      </c>
      <c r="J4" s="68"/>
      <c r="K4" s="68" t="s">
        <v>46</v>
      </c>
      <c r="L4" s="68"/>
      <c r="M4" s="75" t="s">
        <v>47</v>
      </c>
      <c r="N4" s="75"/>
      <c r="O4" s="68" t="s">
        <v>57</v>
      </c>
      <c r="P4" s="68" t="s">
        <v>58</v>
      </c>
    </row>
    <row r="5" spans="1:19" ht="15" customHeight="1" x14ac:dyDescent="0.25">
      <c r="A5" s="34"/>
      <c r="B5" s="71" t="s">
        <v>71</v>
      </c>
      <c r="C5" s="71" t="s">
        <v>76</v>
      </c>
      <c r="D5" s="71" t="s">
        <v>78</v>
      </c>
      <c r="E5" s="71" t="s">
        <v>79</v>
      </c>
      <c r="F5" s="72" t="s">
        <v>52</v>
      </c>
      <c r="G5" s="63" t="s">
        <v>72</v>
      </c>
      <c r="H5" s="63" t="s">
        <v>49</v>
      </c>
      <c r="I5" s="63" t="s">
        <v>72</v>
      </c>
      <c r="J5" s="63" t="s">
        <v>49</v>
      </c>
      <c r="K5" s="77" t="s">
        <v>73</v>
      </c>
      <c r="L5" s="63" t="s">
        <v>49</v>
      </c>
      <c r="M5" s="63" t="s">
        <v>48</v>
      </c>
      <c r="N5" s="63" t="s">
        <v>49</v>
      </c>
      <c r="O5" s="68"/>
      <c r="P5" s="68"/>
    </row>
    <row r="6" spans="1:19" x14ac:dyDescent="0.25">
      <c r="A6" s="34"/>
      <c r="B6" s="71"/>
      <c r="C6" s="71"/>
      <c r="D6" s="71"/>
      <c r="E6" s="71"/>
      <c r="F6" s="73"/>
      <c r="G6" s="63"/>
      <c r="H6" s="63"/>
      <c r="I6" s="63"/>
      <c r="J6" s="63"/>
      <c r="K6" s="78"/>
      <c r="L6" s="63"/>
      <c r="M6" s="63"/>
      <c r="N6" s="63"/>
      <c r="O6" s="68"/>
      <c r="P6" s="68"/>
    </row>
    <row r="7" spans="1:19" ht="74.25" customHeight="1" x14ac:dyDescent="0.25">
      <c r="A7" s="34"/>
      <c r="B7" s="71"/>
      <c r="C7" s="71"/>
      <c r="D7" s="71"/>
      <c r="E7" s="71"/>
      <c r="F7" s="74"/>
      <c r="G7" s="63"/>
      <c r="H7" s="63"/>
      <c r="I7" s="63"/>
      <c r="J7" s="63"/>
      <c r="K7" s="79"/>
      <c r="L7" s="63"/>
      <c r="M7" s="63"/>
      <c r="N7" s="63"/>
      <c r="O7" s="68"/>
      <c r="P7" s="68"/>
    </row>
    <row r="8" spans="1:19" ht="15" customHeight="1" x14ac:dyDescent="0.25">
      <c r="A8" s="76">
        <v>1</v>
      </c>
      <c r="B8" s="80">
        <v>2</v>
      </c>
      <c r="C8" s="80" t="s">
        <v>51</v>
      </c>
      <c r="D8" s="80" t="s">
        <v>66</v>
      </c>
      <c r="E8" s="80" t="s">
        <v>67</v>
      </c>
      <c r="F8" s="64" t="s">
        <v>80</v>
      </c>
      <c r="G8" s="62">
        <v>3</v>
      </c>
      <c r="H8" s="62">
        <v>4</v>
      </c>
      <c r="I8" s="62">
        <v>5</v>
      </c>
      <c r="J8" s="62">
        <v>6</v>
      </c>
      <c r="K8" s="62">
        <v>7</v>
      </c>
      <c r="L8" s="62">
        <v>8</v>
      </c>
      <c r="M8" s="62" t="s">
        <v>81</v>
      </c>
      <c r="N8" s="62" t="s">
        <v>82</v>
      </c>
      <c r="O8" s="62">
        <v>11</v>
      </c>
      <c r="P8" s="62">
        <v>12</v>
      </c>
    </row>
    <row r="9" spans="1:19" ht="10.5" customHeight="1" x14ac:dyDescent="0.25">
      <c r="A9" s="76"/>
      <c r="B9" s="81"/>
      <c r="C9" s="81"/>
      <c r="D9" s="81"/>
      <c r="E9" s="81"/>
      <c r="F9" s="65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9" ht="15" hidden="1" customHeight="1" x14ac:dyDescent="0.25">
      <c r="A10" s="76"/>
      <c r="B10" s="22"/>
      <c r="C10" s="22"/>
      <c r="D10" s="22"/>
      <c r="E10" s="22"/>
      <c r="F10" s="2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9" ht="56.25" x14ac:dyDescent="0.25">
      <c r="A11" s="17" t="s">
        <v>10</v>
      </c>
      <c r="B11" s="7">
        <v>137158.20000000001</v>
      </c>
      <c r="C11" s="7">
        <v>137313.4</v>
      </c>
      <c r="D11" s="7">
        <v>138545.29999999999</v>
      </c>
      <c r="E11" s="7">
        <v>90987.5</v>
      </c>
      <c r="F11" s="7">
        <f>E11/D11*100</f>
        <v>65.7</v>
      </c>
      <c r="G11" s="7">
        <v>33805.9</v>
      </c>
      <c r="H11" s="7">
        <v>25354.5</v>
      </c>
      <c r="I11" s="7">
        <v>40711.599999999999</v>
      </c>
      <c r="J11" s="7">
        <v>30533.7</v>
      </c>
      <c r="K11" s="7">
        <v>0</v>
      </c>
      <c r="L11" s="7">
        <v>0</v>
      </c>
      <c r="M11" s="1">
        <f>D11+G11+I11+K11</f>
        <v>213062.8</v>
      </c>
      <c r="N11" s="1">
        <f t="shared" ref="N11:N29" si="0">E11+H11+J11+L11</f>
        <v>146875.70000000001</v>
      </c>
      <c r="O11" s="1">
        <v>2</v>
      </c>
      <c r="P11" s="7">
        <v>3.5</v>
      </c>
    </row>
    <row r="12" spans="1:19" ht="26.25" customHeight="1" x14ac:dyDescent="0.25">
      <c r="A12" s="17" t="s">
        <v>42</v>
      </c>
      <c r="B12" s="7">
        <v>8515.2999999999993</v>
      </c>
      <c r="C12" s="7">
        <v>9801</v>
      </c>
      <c r="D12" s="7">
        <v>9801</v>
      </c>
      <c r="E12" s="7">
        <v>5613</v>
      </c>
      <c r="F12" s="7">
        <f t="shared" ref="F12:F30" si="1">E12/D12*100</f>
        <v>57.3</v>
      </c>
      <c r="G12" s="7">
        <v>558.9</v>
      </c>
      <c r="H12" s="7">
        <v>419.4</v>
      </c>
      <c r="I12" s="7">
        <v>0</v>
      </c>
      <c r="J12" s="7">
        <v>0</v>
      </c>
      <c r="K12" s="7">
        <v>2385.6</v>
      </c>
      <c r="L12" s="7">
        <v>1789.2</v>
      </c>
      <c r="M12" s="1">
        <f>D12+G12+I12+K12</f>
        <v>12745.5</v>
      </c>
      <c r="N12" s="1">
        <f t="shared" si="0"/>
        <v>7821.6</v>
      </c>
      <c r="O12" s="1">
        <v>1</v>
      </c>
      <c r="P12" s="7">
        <v>1</v>
      </c>
    </row>
    <row r="13" spans="1:19" ht="27.75" customHeight="1" x14ac:dyDescent="0.25">
      <c r="A13" s="18" t="s">
        <v>11</v>
      </c>
      <c r="B13" s="7">
        <v>8274.2000000000007</v>
      </c>
      <c r="C13" s="7">
        <v>8395.5</v>
      </c>
      <c r="D13" s="7">
        <v>8395.5</v>
      </c>
      <c r="E13" s="7">
        <v>7518.8</v>
      </c>
      <c r="F13" s="7">
        <f t="shared" si="1"/>
        <v>89.6</v>
      </c>
      <c r="G13" s="7">
        <v>2241.1</v>
      </c>
      <c r="H13" s="7">
        <v>1680.9</v>
      </c>
      <c r="I13" s="7">
        <v>2832.1</v>
      </c>
      <c r="J13" s="7">
        <v>2124</v>
      </c>
      <c r="K13" s="7">
        <v>15687</v>
      </c>
      <c r="L13" s="7">
        <v>8017.1</v>
      </c>
      <c r="M13" s="1">
        <f t="shared" ref="M13:M18" si="2">D13+G13+I13+K13</f>
        <v>29155.7</v>
      </c>
      <c r="N13" s="1">
        <f t="shared" si="0"/>
        <v>19340.8</v>
      </c>
      <c r="O13" s="1">
        <v>1</v>
      </c>
      <c r="P13" s="1">
        <v>0</v>
      </c>
    </row>
    <row r="14" spans="1:19" ht="43.5" customHeight="1" x14ac:dyDescent="0.25">
      <c r="A14" s="18" t="s">
        <v>12</v>
      </c>
      <c r="B14" s="7">
        <v>7748.8</v>
      </c>
      <c r="C14" s="7">
        <v>8199.9</v>
      </c>
      <c r="D14" s="7">
        <v>8199.9</v>
      </c>
      <c r="E14" s="7">
        <v>7199</v>
      </c>
      <c r="F14" s="7">
        <f t="shared" si="1"/>
        <v>87.8</v>
      </c>
      <c r="G14" s="7">
        <v>3051.1</v>
      </c>
      <c r="H14" s="7">
        <v>2288.4</v>
      </c>
      <c r="I14" s="7">
        <v>5754.2</v>
      </c>
      <c r="J14" s="7">
        <v>4315.6000000000004</v>
      </c>
      <c r="K14" s="7">
        <v>8980.2000000000007</v>
      </c>
      <c r="L14" s="7">
        <v>6735.1</v>
      </c>
      <c r="M14" s="7">
        <f t="shared" si="2"/>
        <v>25985.4</v>
      </c>
      <c r="N14" s="7">
        <f t="shared" si="0"/>
        <v>20538.099999999999</v>
      </c>
      <c r="O14" s="7">
        <v>1</v>
      </c>
      <c r="P14" s="7">
        <v>2</v>
      </c>
    </row>
    <row r="15" spans="1:19" ht="36" customHeight="1" x14ac:dyDescent="0.25">
      <c r="A15" s="18" t="s">
        <v>13</v>
      </c>
      <c r="B15" s="7">
        <v>4485.8999999999996</v>
      </c>
      <c r="C15" s="7">
        <v>4735.8999999999996</v>
      </c>
      <c r="D15" s="7">
        <v>4735.8999999999996</v>
      </c>
      <c r="E15" s="7">
        <v>5835.4</v>
      </c>
      <c r="F15" s="7">
        <f t="shared" si="1"/>
        <v>123.2</v>
      </c>
      <c r="G15" s="7">
        <v>6720.7</v>
      </c>
      <c r="H15" s="7">
        <v>5040.6000000000004</v>
      </c>
      <c r="I15" s="7">
        <v>14648.6</v>
      </c>
      <c r="J15" s="7">
        <v>10986.4</v>
      </c>
      <c r="K15" s="7">
        <v>4122.3999999999996</v>
      </c>
      <c r="L15" s="7">
        <v>3091.8</v>
      </c>
      <c r="M15" s="1">
        <f t="shared" si="2"/>
        <v>30227.599999999999</v>
      </c>
      <c r="N15" s="1">
        <f t="shared" si="0"/>
        <v>24954.2</v>
      </c>
      <c r="O15" s="1">
        <v>1</v>
      </c>
      <c r="P15" s="7">
        <v>2</v>
      </c>
    </row>
    <row r="16" spans="1:19" ht="35.25" customHeight="1" x14ac:dyDescent="0.25">
      <c r="A16" s="18" t="s">
        <v>15</v>
      </c>
      <c r="B16" s="7">
        <v>1934.9</v>
      </c>
      <c r="C16" s="7">
        <v>2103.6999999999998</v>
      </c>
      <c r="D16" s="7">
        <v>2185.6</v>
      </c>
      <c r="E16" s="7">
        <v>1611.1</v>
      </c>
      <c r="F16" s="7">
        <f t="shared" si="1"/>
        <v>73.7</v>
      </c>
      <c r="G16" s="7">
        <v>2385.1</v>
      </c>
      <c r="H16" s="7">
        <v>1788.9</v>
      </c>
      <c r="I16" s="7">
        <v>5514.1</v>
      </c>
      <c r="J16" s="7">
        <v>4135.5</v>
      </c>
      <c r="K16" s="7">
        <v>8209.6</v>
      </c>
      <c r="L16" s="7">
        <v>6157.2</v>
      </c>
      <c r="M16" s="1">
        <f t="shared" si="2"/>
        <v>18294.400000000001</v>
      </c>
      <c r="N16" s="1">
        <f t="shared" si="0"/>
        <v>13692.7</v>
      </c>
      <c r="O16" s="1">
        <v>1</v>
      </c>
      <c r="P16" s="1">
        <v>1</v>
      </c>
    </row>
    <row r="17" spans="1:16" ht="36.75" customHeight="1" x14ac:dyDescent="0.25">
      <c r="A17" s="18" t="s">
        <v>16</v>
      </c>
      <c r="B17" s="7">
        <v>585</v>
      </c>
      <c r="C17" s="7">
        <v>585</v>
      </c>
      <c r="D17" s="7">
        <v>585</v>
      </c>
      <c r="E17" s="7">
        <v>520.5</v>
      </c>
      <c r="F17" s="7">
        <f t="shared" si="1"/>
        <v>89</v>
      </c>
      <c r="G17" s="7">
        <v>1734.9</v>
      </c>
      <c r="H17" s="7">
        <v>1301.4000000000001</v>
      </c>
      <c r="I17" s="7">
        <v>4504</v>
      </c>
      <c r="J17" s="7">
        <v>3378</v>
      </c>
      <c r="K17" s="7">
        <v>13119.1</v>
      </c>
      <c r="L17" s="7">
        <v>8201</v>
      </c>
      <c r="M17" s="1">
        <f t="shared" si="2"/>
        <v>19943</v>
      </c>
      <c r="N17" s="1">
        <f t="shared" si="0"/>
        <v>13400.9</v>
      </c>
      <c r="O17" s="1">
        <v>1</v>
      </c>
      <c r="P17" s="1">
        <v>1</v>
      </c>
    </row>
    <row r="18" spans="1:16" ht="36" customHeight="1" x14ac:dyDescent="0.25">
      <c r="A18" s="18" t="s">
        <v>14</v>
      </c>
      <c r="B18" s="7">
        <v>3348.3</v>
      </c>
      <c r="C18" s="7">
        <v>3936.7</v>
      </c>
      <c r="D18" s="7">
        <v>3888.9</v>
      </c>
      <c r="E18" s="7">
        <v>3263.6</v>
      </c>
      <c r="F18" s="7">
        <f t="shared" si="1"/>
        <v>83.9</v>
      </c>
      <c r="G18" s="7">
        <v>1566.4</v>
      </c>
      <c r="H18" s="7">
        <v>1174.8</v>
      </c>
      <c r="I18" s="7">
        <v>3577.9</v>
      </c>
      <c r="J18" s="7">
        <v>2683.4</v>
      </c>
      <c r="K18" s="7">
        <v>5310.6</v>
      </c>
      <c r="L18" s="7">
        <v>3982.9</v>
      </c>
      <c r="M18" s="1">
        <f t="shared" si="2"/>
        <v>14343.8</v>
      </c>
      <c r="N18" s="1">
        <f t="shared" si="0"/>
        <v>11104.7</v>
      </c>
      <c r="O18" s="1">
        <v>1</v>
      </c>
      <c r="P18" s="1">
        <v>1</v>
      </c>
    </row>
    <row r="19" spans="1:16" ht="36" customHeight="1" x14ac:dyDescent="0.25">
      <c r="A19" s="18" t="s">
        <v>17</v>
      </c>
      <c r="B19" s="7">
        <v>1617.7</v>
      </c>
      <c r="C19" s="7">
        <v>1824.6</v>
      </c>
      <c r="D19" s="7">
        <v>1824.6</v>
      </c>
      <c r="E19" s="7">
        <v>1659.9</v>
      </c>
      <c r="F19" s="7">
        <f t="shared" si="1"/>
        <v>91</v>
      </c>
      <c r="G19" s="7">
        <v>3094</v>
      </c>
      <c r="H19" s="7">
        <v>2320.5</v>
      </c>
      <c r="I19" s="7">
        <v>6768.6</v>
      </c>
      <c r="J19" s="7">
        <v>5076.3999999999996</v>
      </c>
      <c r="K19" s="7">
        <v>10250.1</v>
      </c>
      <c r="L19" s="7">
        <v>5125</v>
      </c>
      <c r="M19" s="1">
        <f>D19+G19+I19+K19</f>
        <v>21937.3</v>
      </c>
      <c r="N19" s="1">
        <f t="shared" si="0"/>
        <v>14181.8</v>
      </c>
      <c r="O19" s="1">
        <v>1</v>
      </c>
      <c r="P19" s="1">
        <v>1</v>
      </c>
    </row>
    <row r="20" spans="1:16" ht="36" customHeight="1" x14ac:dyDescent="0.25">
      <c r="A20" s="18" t="s">
        <v>18</v>
      </c>
      <c r="B20" s="7">
        <v>2661.1</v>
      </c>
      <c r="C20" s="7">
        <v>2663.5</v>
      </c>
      <c r="D20" s="7">
        <v>2704.7</v>
      </c>
      <c r="E20" s="7">
        <v>2102.8000000000002</v>
      </c>
      <c r="F20" s="7">
        <f t="shared" si="1"/>
        <v>77.7</v>
      </c>
      <c r="G20" s="7">
        <v>3378.1</v>
      </c>
      <c r="H20" s="7">
        <v>2533.8000000000002</v>
      </c>
      <c r="I20" s="7">
        <v>7450</v>
      </c>
      <c r="J20" s="7">
        <v>5587.5</v>
      </c>
      <c r="K20" s="7">
        <v>8187.5</v>
      </c>
      <c r="L20" s="7">
        <v>6140.6</v>
      </c>
      <c r="M20" s="1">
        <f>D20+G20+I20+K20</f>
        <v>21720.3</v>
      </c>
      <c r="N20" s="1">
        <f t="shared" si="0"/>
        <v>16364.7</v>
      </c>
      <c r="O20" s="1">
        <v>1</v>
      </c>
      <c r="P20" s="1">
        <v>1</v>
      </c>
    </row>
    <row r="21" spans="1:16" ht="39" customHeight="1" x14ac:dyDescent="0.25">
      <c r="A21" s="18" t="s">
        <v>19</v>
      </c>
      <c r="B21" s="7">
        <v>8628</v>
      </c>
      <c r="C21" s="7">
        <v>8821.1</v>
      </c>
      <c r="D21" s="7">
        <v>8794.5</v>
      </c>
      <c r="E21" s="7">
        <v>5938.8</v>
      </c>
      <c r="F21" s="7">
        <f t="shared" si="1"/>
        <v>67.5</v>
      </c>
      <c r="G21" s="7">
        <v>3751</v>
      </c>
      <c r="H21" s="7">
        <v>2813.4</v>
      </c>
      <c r="I21" s="7">
        <v>7766.3</v>
      </c>
      <c r="J21" s="7">
        <v>5824.7</v>
      </c>
      <c r="K21" s="7">
        <v>9257.2999999999993</v>
      </c>
      <c r="L21" s="7">
        <v>6942.9</v>
      </c>
      <c r="M21" s="1">
        <f>D21+G21+I21+K21</f>
        <v>29569.1</v>
      </c>
      <c r="N21" s="1">
        <f t="shared" si="0"/>
        <v>21519.8</v>
      </c>
      <c r="O21" s="1">
        <v>1</v>
      </c>
      <c r="P21" s="1">
        <v>2</v>
      </c>
    </row>
    <row r="22" spans="1:16" ht="40.5" customHeight="1" x14ac:dyDescent="0.25">
      <c r="A22" s="18" t="s">
        <v>20</v>
      </c>
      <c r="B22" s="7">
        <v>7536</v>
      </c>
      <c r="C22" s="7">
        <v>7837</v>
      </c>
      <c r="D22" s="7">
        <v>7837</v>
      </c>
      <c r="E22" s="7">
        <v>8173.4</v>
      </c>
      <c r="F22" s="7">
        <f t="shared" si="1"/>
        <v>104.3</v>
      </c>
      <c r="G22" s="7">
        <v>6193.4</v>
      </c>
      <c r="H22" s="7">
        <v>4645.2</v>
      </c>
      <c r="I22" s="7">
        <v>12426.9</v>
      </c>
      <c r="J22" s="7">
        <v>9320.1</v>
      </c>
      <c r="K22" s="7">
        <v>8637.7000000000007</v>
      </c>
      <c r="L22" s="7">
        <v>6478.2</v>
      </c>
      <c r="M22" s="1">
        <f t="shared" ref="M22:M23" si="3">D22+G22+I22+K22</f>
        <v>35095</v>
      </c>
      <c r="N22" s="1">
        <f t="shared" si="0"/>
        <v>28616.9</v>
      </c>
      <c r="O22" s="1">
        <v>1</v>
      </c>
      <c r="P22" s="7">
        <v>2</v>
      </c>
    </row>
    <row r="23" spans="1:16" ht="48" customHeight="1" x14ac:dyDescent="0.25">
      <c r="A23" s="18" t="s">
        <v>28</v>
      </c>
      <c r="B23" s="7">
        <v>6065.3</v>
      </c>
      <c r="C23" s="7">
        <v>6161.5</v>
      </c>
      <c r="D23" s="7">
        <v>6161.5</v>
      </c>
      <c r="E23" s="7">
        <v>4055.9</v>
      </c>
      <c r="F23" s="7">
        <f t="shared" si="1"/>
        <v>65.8</v>
      </c>
      <c r="G23" s="7">
        <v>2097.3000000000002</v>
      </c>
      <c r="H23" s="7">
        <v>1573</v>
      </c>
      <c r="I23" s="7">
        <v>4615.5</v>
      </c>
      <c r="J23" s="7">
        <v>3461.6</v>
      </c>
      <c r="K23" s="7">
        <v>11950.8</v>
      </c>
      <c r="L23" s="7">
        <v>8963.1</v>
      </c>
      <c r="M23" s="1">
        <f t="shared" si="3"/>
        <v>24825.1</v>
      </c>
      <c r="N23" s="1">
        <f t="shared" si="0"/>
        <v>18053.599999999999</v>
      </c>
      <c r="O23" s="1">
        <v>1</v>
      </c>
      <c r="P23" s="1">
        <v>1</v>
      </c>
    </row>
    <row r="24" spans="1:16" ht="42" customHeight="1" x14ac:dyDescent="0.25">
      <c r="A24" s="18" t="s">
        <v>21</v>
      </c>
      <c r="B24" s="7">
        <v>4191.8999999999996</v>
      </c>
      <c r="C24" s="7">
        <v>4639.1000000000004</v>
      </c>
      <c r="D24" s="7">
        <v>4639.1000000000004</v>
      </c>
      <c r="E24" s="7">
        <v>4560.2</v>
      </c>
      <c r="F24" s="7">
        <f t="shared" si="1"/>
        <v>98.3</v>
      </c>
      <c r="G24" s="7">
        <v>2489.8000000000002</v>
      </c>
      <c r="H24" s="7">
        <v>1867.5</v>
      </c>
      <c r="I24" s="7">
        <v>5696.5</v>
      </c>
      <c r="J24" s="7">
        <v>4272.3</v>
      </c>
      <c r="K24" s="7">
        <v>12587.9</v>
      </c>
      <c r="L24" s="7">
        <v>9440.9</v>
      </c>
      <c r="M24" s="1">
        <f>D24+G24+I24+K24</f>
        <v>25413.3</v>
      </c>
      <c r="N24" s="1">
        <f t="shared" si="0"/>
        <v>20140.900000000001</v>
      </c>
      <c r="O24" s="1">
        <v>1</v>
      </c>
      <c r="P24" s="1">
        <v>1</v>
      </c>
    </row>
    <row r="25" spans="1:16" ht="38.25" customHeight="1" x14ac:dyDescent="0.25">
      <c r="A25" s="18" t="s">
        <v>22</v>
      </c>
      <c r="B25" s="7">
        <v>4575.8999999999996</v>
      </c>
      <c r="C25" s="7">
        <v>4687.7</v>
      </c>
      <c r="D25" s="7">
        <v>4739.8</v>
      </c>
      <c r="E25" s="7">
        <v>3404.4</v>
      </c>
      <c r="F25" s="7">
        <f t="shared" si="1"/>
        <v>71.8</v>
      </c>
      <c r="G25" s="7">
        <v>2966.8</v>
      </c>
      <c r="H25" s="7">
        <v>2225.1</v>
      </c>
      <c r="I25" s="7">
        <v>6227.2</v>
      </c>
      <c r="J25" s="7">
        <v>4670.3999999999996</v>
      </c>
      <c r="K25" s="7">
        <v>5518.4</v>
      </c>
      <c r="L25" s="7">
        <v>4138.8</v>
      </c>
      <c r="M25" s="1">
        <f>D25+G25+I25+K25</f>
        <v>19452.2</v>
      </c>
      <c r="N25" s="1">
        <f t="shared" si="0"/>
        <v>14438.7</v>
      </c>
      <c r="O25" s="1">
        <v>1</v>
      </c>
      <c r="P25" s="1">
        <v>1</v>
      </c>
    </row>
    <row r="26" spans="1:16" ht="46.5" customHeight="1" x14ac:dyDescent="0.25">
      <c r="A26" s="18" t="s">
        <v>23</v>
      </c>
      <c r="B26" s="7">
        <v>28786.3</v>
      </c>
      <c r="C26" s="7">
        <v>28786.3</v>
      </c>
      <c r="D26" s="7">
        <v>29210.799999999999</v>
      </c>
      <c r="E26" s="7">
        <v>23403</v>
      </c>
      <c r="F26" s="7">
        <f t="shared" si="1"/>
        <v>80.099999999999994</v>
      </c>
      <c r="G26" s="7">
        <v>2817.9</v>
      </c>
      <c r="H26" s="7">
        <v>2113.5</v>
      </c>
      <c r="I26" s="7">
        <v>0</v>
      </c>
      <c r="J26" s="7">
        <v>0</v>
      </c>
      <c r="K26" s="7">
        <v>0</v>
      </c>
      <c r="L26" s="7">
        <v>0</v>
      </c>
      <c r="M26" s="1">
        <f t="shared" ref="M26:M30" si="4">D26+G26+I26+K26</f>
        <v>32028.7</v>
      </c>
      <c r="N26" s="1">
        <f t="shared" si="0"/>
        <v>25516.5</v>
      </c>
      <c r="O26" s="1">
        <v>1</v>
      </c>
      <c r="P26" s="1">
        <v>1</v>
      </c>
    </row>
    <row r="27" spans="1:16" ht="38.25" customHeight="1" x14ac:dyDescent="0.25">
      <c r="A27" s="18" t="s">
        <v>24</v>
      </c>
      <c r="B27" s="7">
        <v>2996.8</v>
      </c>
      <c r="C27" s="7">
        <v>2996.8</v>
      </c>
      <c r="D27" s="7">
        <v>2996.8</v>
      </c>
      <c r="E27" s="7">
        <v>2880.6</v>
      </c>
      <c r="F27" s="7">
        <f t="shared" si="1"/>
        <v>96.1</v>
      </c>
      <c r="G27" s="7">
        <v>2294.1999999999998</v>
      </c>
      <c r="H27" s="7">
        <v>1720.8</v>
      </c>
      <c r="I27" s="7">
        <v>4977.5</v>
      </c>
      <c r="J27" s="7">
        <v>3733.1</v>
      </c>
      <c r="K27" s="7">
        <v>9835.7999999999993</v>
      </c>
      <c r="L27" s="7">
        <v>4917.8</v>
      </c>
      <c r="M27" s="1" t="s">
        <v>70</v>
      </c>
      <c r="N27" s="1">
        <f t="shared" si="0"/>
        <v>13252.3</v>
      </c>
      <c r="O27" s="1">
        <v>1</v>
      </c>
      <c r="P27" s="1">
        <v>1</v>
      </c>
    </row>
    <row r="28" spans="1:16" ht="37.5" customHeight="1" x14ac:dyDescent="0.25">
      <c r="A28" s="18" t="s">
        <v>25</v>
      </c>
      <c r="B28" s="7">
        <v>1566.1</v>
      </c>
      <c r="C28" s="7">
        <v>1890.8</v>
      </c>
      <c r="D28" s="7">
        <v>1890.8</v>
      </c>
      <c r="E28" s="7">
        <v>1657.1</v>
      </c>
      <c r="F28" s="7">
        <f t="shared" si="1"/>
        <v>87.6</v>
      </c>
      <c r="G28" s="7">
        <v>1735.6</v>
      </c>
      <c r="H28" s="7">
        <v>1301.7</v>
      </c>
      <c r="I28" s="7">
        <v>4508.7</v>
      </c>
      <c r="J28" s="7">
        <v>3381.5</v>
      </c>
      <c r="K28" s="7">
        <v>11373.8</v>
      </c>
      <c r="L28" s="7">
        <v>8530.2999999999993</v>
      </c>
      <c r="M28" s="1">
        <f t="shared" si="4"/>
        <v>19508.900000000001</v>
      </c>
      <c r="N28" s="1">
        <f t="shared" si="0"/>
        <v>14870.6</v>
      </c>
      <c r="O28" s="1">
        <v>1</v>
      </c>
      <c r="P28" s="1">
        <v>1</v>
      </c>
    </row>
    <row r="29" spans="1:16" ht="39.75" customHeight="1" x14ac:dyDescent="0.25">
      <c r="A29" s="18" t="s">
        <v>26</v>
      </c>
      <c r="B29" s="7">
        <v>3215.8</v>
      </c>
      <c r="C29" s="7">
        <v>3336.3</v>
      </c>
      <c r="D29" s="7">
        <v>3356.1</v>
      </c>
      <c r="E29" s="7">
        <v>2070.4</v>
      </c>
      <c r="F29" s="7">
        <f t="shared" si="1"/>
        <v>61.7</v>
      </c>
      <c r="G29" s="7">
        <v>2582.4</v>
      </c>
      <c r="H29" s="7">
        <v>1936.8</v>
      </c>
      <c r="I29" s="7">
        <v>5312.9</v>
      </c>
      <c r="J29" s="7">
        <v>3984.6</v>
      </c>
      <c r="K29" s="7">
        <v>8725.6</v>
      </c>
      <c r="L29" s="7">
        <v>6544.2</v>
      </c>
      <c r="M29" s="1">
        <f t="shared" si="4"/>
        <v>19977</v>
      </c>
      <c r="N29" s="1">
        <f t="shared" si="0"/>
        <v>14536</v>
      </c>
      <c r="O29" s="1">
        <v>1</v>
      </c>
      <c r="P29" s="7">
        <v>1</v>
      </c>
    </row>
    <row r="30" spans="1:16" ht="22.5" customHeight="1" x14ac:dyDescent="0.25">
      <c r="A30" s="19" t="s">
        <v>27</v>
      </c>
      <c r="B30" s="7">
        <f t="shared" ref="B30:P30" si="5">SUM(B11:B29)</f>
        <v>243891.5</v>
      </c>
      <c r="C30" s="7">
        <f t="shared" si="5"/>
        <v>248715.8</v>
      </c>
      <c r="D30" s="7">
        <f t="shared" si="5"/>
        <v>250492.79999999999</v>
      </c>
      <c r="E30" s="7">
        <f t="shared" si="5"/>
        <v>182455.4</v>
      </c>
      <c r="F30" s="7">
        <f t="shared" si="1"/>
        <v>72.8</v>
      </c>
      <c r="G30" s="7">
        <f t="shared" si="5"/>
        <v>85464.6</v>
      </c>
      <c r="H30" s="7">
        <f t="shared" si="5"/>
        <v>64100.2</v>
      </c>
      <c r="I30" s="7">
        <f t="shared" si="5"/>
        <v>143292.6</v>
      </c>
      <c r="J30" s="7">
        <f t="shared" si="5"/>
        <v>107468.8</v>
      </c>
      <c r="K30" s="7">
        <f t="shared" si="5"/>
        <v>154139.4</v>
      </c>
      <c r="L30" s="7">
        <f t="shared" si="5"/>
        <v>105196.1</v>
      </c>
      <c r="M30" s="1">
        <f t="shared" si="4"/>
        <v>633389.4</v>
      </c>
      <c r="N30" s="1">
        <f>E30+H30+J30+L30</f>
        <v>459220.5</v>
      </c>
      <c r="O30" s="1">
        <f t="shared" si="5"/>
        <v>20</v>
      </c>
      <c r="P30" s="1">
        <f t="shared" si="5"/>
        <v>24.5</v>
      </c>
    </row>
    <row r="31" spans="1:16" ht="15.75" x14ac:dyDescent="0.25">
      <c r="G31" s="16"/>
    </row>
  </sheetData>
  <mergeCells count="39">
    <mergeCell ref="N8:N10"/>
    <mergeCell ref="O8:O10"/>
    <mergeCell ref="P8:P10"/>
    <mergeCell ref="D5:D7"/>
    <mergeCell ref="D8:D9"/>
    <mergeCell ref="H8:H10"/>
    <mergeCell ref="I8:I10"/>
    <mergeCell ref="J8:J10"/>
    <mergeCell ref="K8:K10"/>
    <mergeCell ref="L8:L10"/>
    <mergeCell ref="M8:M10"/>
    <mergeCell ref="G8:G10"/>
    <mergeCell ref="I5:I7"/>
    <mergeCell ref="J5:J7"/>
    <mergeCell ref="K5:K7"/>
    <mergeCell ref="L5:L7"/>
    <mergeCell ref="G5:G7"/>
    <mergeCell ref="H5:H7"/>
    <mergeCell ref="A8:A10"/>
    <mergeCell ref="B8:B9"/>
    <mergeCell ref="C8:C9"/>
    <mergeCell ref="E8:E9"/>
    <mergeCell ref="F8:F9"/>
    <mergeCell ref="A1:P2"/>
    <mergeCell ref="A3:A7"/>
    <mergeCell ref="B3:S3"/>
    <mergeCell ref="B4:F4"/>
    <mergeCell ref="G4:H4"/>
    <mergeCell ref="I4:J4"/>
    <mergeCell ref="K4:L4"/>
    <mergeCell ref="M4:N4"/>
    <mergeCell ref="O4:O7"/>
    <mergeCell ref="P4:P7"/>
    <mergeCell ref="M5:M7"/>
    <mergeCell ref="N5:N7"/>
    <mergeCell ref="B5:B7"/>
    <mergeCell ref="C5:C7"/>
    <mergeCell ref="E5:E7"/>
    <mergeCell ref="F5:F7"/>
  </mergeCells>
  <pageMargins left="0.51181102362204722" right="0.19685039370078741" top="0.35433070866141736" bottom="0.35433070866141736" header="0.31496062992125984" footer="0.31496062992125984"/>
  <pageSetup paperSize="9" scale="4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01.10.2025</vt:lpstr>
      <vt:lpstr>Прил на 01.10.2025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2025-10-13T11:51:11Z</dcterms:modified>
</cp:coreProperties>
</file>