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00"/>
  </bookViews>
  <sheets>
    <sheet name="на 01.04.2026" sheetId="71" r:id="rId1"/>
    <sheet name="Прил на 01.04.2026 " sheetId="72" r:id="rId2"/>
  </sheets>
  <calcPr calcId="162913" fullPrecision="0"/>
</workbook>
</file>

<file path=xl/calcChain.xml><?xml version="1.0" encoding="utf-8"?>
<calcChain xmlns="http://schemas.openxmlformats.org/spreadsheetml/2006/main">
  <c r="L11" i="72" l="1"/>
  <c r="K11" i="72"/>
  <c r="D11" i="72"/>
  <c r="J24" i="71"/>
  <c r="J28" i="71" l="1"/>
  <c r="V32" i="71" l="1"/>
  <c r="U32" i="71"/>
  <c r="Q32" i="71"/>
  <c r="N32" i="71"/>
  <c r="M32" i="71"/>
  <c r="L32" i="71"/>
  <c r="K32" i="71"/>
  <c r="C32" i="71"/>
  <c r="B32" i="71"/>
  <c r="J12" i="71"/>
  <c r="I12" i="71"/>
  <c r="S12" i="71" s="1"/>
  <c r="H12" i="71"/>
  <c r="F12" i="71"/>
  <c r="G12" i="71" s="1"/>
  <c r="D12" i="71"/>
  <c r="L30" i="72"/>
  <c r="L29" i="72"/>
  <c r="L28" i="72"/>
  <c r="L27" i="72"/>
  <c r="L26" i="72"/>
  <c r="L25" i="72"/>
  <c r="L24" i="72"/>
  <c r="L23" i="72"/>
  <c r="L22" i="72"/>
  <c r="L21" i="72"/>
  <c r="L20" i="72"/>
  <c r="L19" i="72"/>
  <c r="L18" i="72"/>
  <c r="L17" i="72"/>
  <c r="L16" i="72"/>
  <c r="L15" i="72"/>
  <c r="L14" i="72"/>
  <c r="L13" i="72"/>
  <c r="L12" i="72"/>
  <c r="K30" i="72"/>
  <c r="K29" i="72"/>
  <c r="K28" i="72"/>
  <c r="K27" i="72"/>
  <c r="K26" i="72"/>
  <c r="K25" i="72"/>
  <c r="K24" i="72"/>
  <c r="K23" i="72"/>
  <c r="K22" i="72"/>
  <c r="K21" i="72"/>
  <c r="K20" i="72"/>
  <c r="K19" i="72"/>
  <c r="K18" i="72"/>
  <c r="K17" i="72"/>
  <c r="K16" i="72"/>
  <c r="K15" i="72"/>
  <c r="K14" i="72"/>
  <c r="K13" i="72"/>
  <c r="K12" i="72"/>
  <c r="D30" i="72"/>
  <c r="D29" i="72"/>
  <c r="D28" i="72"/>
  <c r="D27" i="72"/>
  <c r="D26" i="72"/>
  <c r="D25" i="72"/>
  <c r="D24" i="72"/>
  <c r="D23" i="72"/>
  <c r="D22" i="72"/>
  <c r="D21" i="72"/>
  <c r="D20" i="72"/>
  <c r="D19" i="72"/>
  <c r="D18" i="72"/>
  <c r="D17" i="72"/>
  <c r="D16" i="72"/>
  <c r="D15" i="72"/>
  <c r="D14" i="72"/>
  <c r="D13" i="72"/>
  <c r="D12" i="72"/>
  <c r="N31" i="72"/>
  <c r="M31" i="72"/>
  <c r="J31" i="72"/>
  <c r="I31" i="72"/>
  <c r="H31" i="72"/>
  <c r="G31" i="72"/>
  <c r="F31" i="72"/>
  <c r="E31" i="72"/>
  <c r="C31" i="72"/>
  <c r="B31" i="72"/>
  <c r="P32" i="71"/>
  <c r="J31" i="71"/>
  <c r="H31" i="71"/>
  <c r="I31" i="71" s="1"/>
  <c r="S31" i="71" s="1"/>
  <c r="F31" i="71"/>
  <c r="G31" i="71" s="1"/>
  <c r="D31" i="71"/>
  <c r="J30" i="71"/>
  <c r="H30" i="71"/>
  <c r="I30" i="71" s="1"/>
  <c r="S30" i="71" s="1"/>
  <c r="F30" i="71"/>
  <c r="G30" i="71" s="1"/>
  <c r="D30" i="71"/>
  <c r="J29" i="71"/>
  <c r="H29" i="71"/>
  <c r="I29" i="71" s="1"/>
  <c r="S29" i="71" s="1"/>
  <c r="F29" i="71"/>
  <c r="G29" i="71" s="1"/>
  <c r="D29" i="71"/>
  <c r="H28" i="71"/>
  <c r="I28" i="71" s="1"/>
  <c r="S28" i="71" s="1"/>
  <c r="F28" i="71"/>
  <c r="G28" i="71" s="1"/>
  <c r="D28" i="71"/>
  <c r="J27" i="71"/>
  <c r="H27" i="71"/>
  <c r="I27" i="71" s="1"/>
  <c r="S27" i="71" s="1"/>
  <c r="F27" i="71"/>
  <c r="G27" i="71" s="1"/>
  <c r="D27" i="71"/>
  <c r="J26" i="71"/>
  <c r="H26" i="71"/>
  <c r="I26" i="71" s="1"/>
  <c r="S26" i="71" s="1"/>
  <c r="F26" i="71"/>
  <c r="G26" i="71" s="1"/>
  <c r="D26" i="71"/>
  <c r="J25" i="71"/>
  <c r="H25" i="71"/>
  <c r="I25" i="71" s="1"/>
  <c r="S25" i="71" s="1"/>
  <c r="F25" i="71"/>
  <c r="G25" i="71" s="1"/>
  <c r="D25" i="71"/>
  <c r="H24" i="71"/>
  <c r="I24" i="71" s="1"/>
  <c r="S24" i="71" s="1"/>
  <c r="F24" i="71"/>
  <c r="G24" i="71" s="1"/>
  <c r="D24" i="71"/>
  <c r="J23" i="71"/>
  <c r="H23" i="71"/>
  <c r="I23" i="71" s="1"/>
  <c r="S23" i="71" s="1"/>
  <c r="F23" i="71"/>
  <c r="G23" i="71" s="1"/>
  <c r="D23" i="71"/>
  <c r="J22" i="71"/>
  <c r="H22" i="71"/>
  <c r="I22" i="71" s="1"/>
  <c r="S22" i="71" s="1"/>
  <c r="F22" i="71"/>
  <c r="G22" i="71" s="1"/>
  <c r="D22" i="71"/>
  <c r="J21" i="71"/>
  <c r="H21" i="71"/>
  <c r="I21" i="71" s="1"/>
  <c r="S21" i="71" s="1"/>
  <c r="F21" i="71"/>
  <c r="G21" i="71" s="1"/>
  <c r="D21" i="71"/>
  <c r="J20" i="71"/>
  <c r="H20" i="71"/>
  <c r="I20" i="71" s="1"/>
  <c r="S20" i="71" s="1"/>
  <c r="F20" i="71"/>
  <c r="G20" i="71" s="1"/>
  <c r="D20" i="71"/>
  <c r="J19" i="71"/>
  <c r="H19" i="71"/>
  <c r="I19" i="71" s="1"/>
  <c r="S19" i="71" s="1"/>
  <c r="F19" i="71"/>
  <c r="G19" i="71" s="1"/>
  <c r="D19" i="71"/>
  <c r="J18" i="71"/>
  <c r="H18" i="71"/>
  <c r="I18" i="71" s="1"/>
  <c r="S18" i="71" s="1"/>
  <c r="F18" i="71"/>
  <c r="G18" i="71" s="1"/>
  <c r="D18" i="71"/>
  <c r="J17" i="71"/>
  <c r="H17" i="71"/>
  <c r="I17" i="71" s="1"/>
  <c r="S17" i="71" s="1"/>
  <c r="F17" i="71"/>
  <c r="G17" i="71" s="1"/>
  <c r="D17" i="71"/>
  <c r="J16" i="71"/>
  <c r="H16" i="71"/>
  <c r="I16" i="71" s="1"/>
  <c r="S16" i="71" s="1"/>
  <c r="F16" i="71"/>
  <c r="G16" i="71" s="1"/>
  <c r="D16" i="71"/>
  <c r="J15" i="71"/>
  <c r="H15" i="71"/>
  <c r="I15" i="71" s="1"/>
  <c r="S15" i="71" s="1"/>
  <c r="F15" i="71"/>
  <c r="G15" i="71" s="1"/>
  <c r="D15" i="71"/>
  <c r="J14" i="71"/>
  <c r="H14" i="71"/>
  <c r="I14" i="71" s="1"/>
  <c r="S14" i="71" s="1"/>
  <c r="F14" i="71"/>
  <c r="G14" i="71" s="1"/>
  <c r="D14" i="71"/>
  <c r="J13" i="71"/>
  <c r="H13" i="71"/>
  <c r="I13" i="71" s="1"/>
  <c r="S13" i="71" s="1"/>
  <c r="F13" i="71"/>
  <c r="D13" i="71"/>
  <c r="R12" i="71" l="1"/>
  <c r="S32" i="71"/>
  <c r="J32" i="71"/>
  <c r="H32" i="71"/>
  <c r="I32" i="71" s="1"/>
  <c r="F32" i="71"/>
  <c r="G32" i="71" s="1"/>
  <c r="R23" i="71"/>
  <c r="R26" i="71"/>
  <c r="K31" i="72"/>
  <c r="L31" i="72"/>
  <c r="R22" i="71"/>
  <c r="R19" i="71"/>
  <c r="R27" i="71"/>
  <c r="R30" i="71"/>
  <c r="R15" i="71"/>
  <c r="R18" i="71"/>
  <c r="R31" i="71"/>
  <c r="R14" i="71"/>
  <c r="R17" i="71"/>
  <c r="R21" i="71"/>
  <c r="R25" i="71"/>
  <c r="R29" i="71"/>
  <c r="D32" i="71"/>
  <c r="D31" i="72"/>
  <c r="R16" i="71"/>
  <c r="R20" i="71"/>
  <c r="R24" i="71"/>
  <c r="R28" i="71"/>
  <c r="G13" i="71"/>
  <c r="R13" i="71" s="1"/>
  <c r="R32" i="71" l="1"/>
</calcChain>
</file>

<file path=xl/sharedStrings.xml><?xml version="1.0" encoding="utf-8"?>
<sst xmlns="http://schemas.openxmlformats.org/spreadsheetml/2006/main" count="108" uniqueCount="82">
  <si>
    <t>Расходы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органов местного самоуправления</t>
  </si>
  <si>
    <t>Причины отклонения, в случае превышения установленного норматива</t>
  </si>
  <si>
    <t>Штатная численность</t>
  </si>
  <si>
    <t>Плановые назначения с учетом изменений, тыс. руб.</t>
  </si>
  <si>
    <t xml:space="preserve">Кассовое исполнение на отчетную дату,            тыс. руб. </t>
  </si>
  <si>
    <t>выборных должностных лиц</t>
  </si>
  <si>
    <t>муниципальных служащих</t>
  </si>
  <si>
    <t>в том числе ФОТ</t>
  </si>
  <si>
    <t xml:space="preserve">выборных должностных лиц </t>
  </si>
  <si>
    <t xml:space="preserve"> муниципальных служащих</t>
  </si>
  <si>
    <t>Городское поселение «Рабочий поселок Искателей»</t>
  </si>
  <si>
    <t>Поселок Амдерма</t>
  </si>
  <si>
    <t>Великовисочный сельсовет</t>
  </si>
  <si>
    <t>Канинский сельсовет</t>
  </si>
  <si>
    <t>Коткинский сельсовет</t>
  </si>
  <si>
    <t>Карский сельсовет</t>
  </si>
  <si>
    <t>Колгуевский сельсовет</t>
  </si>
  <si>
    <t>Малоземельский сельсовет</t>
  </si>
  <si>
    <t>Омский сельсовет</t>
  </si>
  <si>
    <t>Пёшский сельсовет</t>
  </si>
  <si>
    <t>Приморско-Куйский сельсовет</t>
  </si>
  <si>
    <t>Тельвисочный сельсовет</t>
  </si>
  <si>
    <t>Тиманский сельсовет</t>
  </si>
  <si>
    <t>Хорей-Верский сельсовет</t>
  </si>
  <si>
    <t>Хоседа-Хардский сельсовет</t>
  </si>
  <si>
    <t>Шоинский сельсовет</t>
  </si>
  <si>
    <t>Юшарский сельсовет</t>
  </si>
  <si>
    <t>ВСЕГО ПОСЕЛЕНИЯ</t>
  </si>
  <si>
    <t>Пустозерский сельсовет</t>
  </si>
  <si>
    <t>Норматив от плановых назначений,              тыс. руб.                                 (гр. 2 х гр. 4)</t>
  </si>
  <si>
    <t xml:space="preserve">Отклонение,   тыс. руб.   </t>
  </si>
  <si>
    <t>Фактически получено на отчетную дату,     тыс. руб.</t>
  </si>
  <si>
    <t>Отчет</t>
  </si>
  <si>
    <t>Наименование муниципального образования Ненецкого автономного округа</t>
  </si>
  <si>
    <t>Всего                                  (гр. 10 + гр. 12)</t>
  </si>
  <si>
    <t>по плановым показателям                                        (гр. 9 - гр. 6)</t>
  </si>
  <si>
    <t>Х</t>
  </si>
  <si>
    <t xml:space="preserve"> &lt;*&gt; - данные заполняются за отчетный финансовый год</t>
  </si>
  <si>
    <t>ПРИМЕЧАНИЕ:</t>
  </si>
  <si>
    <t>% исполнения</t>
  </si>
  <si>
    <t>3А</t>
  </si>
  <si>
    <t>Норматив от фактически полученных налоговых, неналоговых доходов, дотаций на выравнивание бюджетной обеспеченности и иных межбюджетных трансфертов&lt;*&gt;,                                      тыс. руб.                                 (гр. 3 х гр. 4)</t>
  </si>
  <si>
    <t>Андегский сельсовет</t>
  </si>
  <si>
    <t>Городской округ "Город Нарьян-Мар"</t>
  </si>
  <si>
    <t>Налоговые и неналоговые доходы</t>
  </si>
  <si>
    <t>Дотация на выравнивание бюджетной обеспеченности из окружного бюджета</t>
  </si>
  <si>
    <t>Дотация на выравнивание бюджетной обеспеченности из районного бюджета</t>
  </si>
  <si>
    <t>Иные межбюджетные трансферты на поддержку мер по обеспечению сбалансированности бюджета из районного бюджета</t>
  </si>
  <si>
    <t>Итого</t>
  </si>
  <si>
    <t>Плановые назначения с учетом изменений</t>
  </si>
  <si>
    <t>Фактически получено на отчетную дату</t>
  </si>
  <si>
    <t>Доходы, используемые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самоуправления, тыс. руб.</t>
  </si>
  <si>
    <t xml:space="preserve">% исполнения </t>
  </si>
  <si>
    <t>11А</t>
  </si>
  <si>
    <t>12А</t>
  </si>
  <si>
    <r>
      <t xml:space="preserve"> по кассовому исполнению                (гр. 13 - гр. 8),    </t>
    </r>
    <r>
      <rPr>
        <b/>
        <sz val="16"/>
        <color theme="1"/>
        <rFont val="Times New Roman"/>
        <family val="1"/>
        <charset val="204"/>
      </rPr>
      <t>&lt;*&gt;</t>
    </r>
  </si>
  <si>
    <t>в том числе</t>
  </si>
  <si>
    <t>Штатная численность выборных должностных лиц</t>
  </si>
  <si>
    <t>Штатная численность муниципальных служащих</t>
  </si>
  <si>
    <t xml:space="preserve"> выплачиваемых лицам, замещающим выборные должности местного самоуправления, при прекращении ими полномочий</t>
  </si>
  <si>
    <t xml:space="preserve">при поощрении муниципальных управленческих команд за достижение показателей деятельности </t>
  </si>
  <si>
    <t>выплачиваемых муниципальным служащим, увольняемым по истечении срока трудового договора, заключенного на период исполнения полномочий выборного должностного лица</t>
  </si>
  <si>
    <t>при поощрении муниципальных управленческих команд за достижение показателей деятельности</t>
  </si>
  <si>
    <t>Налоговые, неналоговые доходы бюджета муниципального образования, дотации на выравнивание бюджетной обнспеченности и иные межбюджетные трансфертына поддержку мер по сбалансированности бюджета муниципального образования из районного бюджета, всего</t>
  </si>
  <si>
    <t>12Б</t>
  </si>
  <si>
    <t>Предельный норматив от плановых назначений  с учетом расходов на оплату труда, тыс. руб.                           (гр. 5+ гр. 11+ гр. 11А+ гр. 12А+гр. 12Б)</t>
  </si>
  <si>
    <t>2Г</t>
  </si>
  <si>
    <t xml:space="preserve">Предельный норматив от фактически полученных налоговых, неналоговых доходов, дотаций на выравнивание бюджетной обеспеченности, иных межбюджетных трансфертов, с учетом расходов на оплату труда &lt;*&gt;,  тыс. руб.                                  (гр. 7 + гр. 11+ гр.11А+ гр. 12А+гр.12Б) </t>
  </si>
  <si>
    <t>Установленный  норматив в % от налоговых, неналоговых доходов, дотаций на выравнивание бюджетной обеспеченности и иных межбюджетных трансфертов</t>
  </si>
  <si>
    <t>9=2+3+5+7</t>
  </si>
  <si>
    <t>10=2Г+4+6+8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</si>
  <si>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апреля 2026 года                                                                                                                                                   </t>
  </si>
  <si>
    <t xml:space="preserve">Плановые назначения с учетом изменений на 01.04.2026 </t>
  </si>
  <si>
    <t xml:space="preserve">Фактически получено на 01.04.2026  </t>
  </si>
  <si>
    <t>2Д = гр 2Г/гр 2*100</t>
  </si>
  <si>
    <t>Плановые назначения с учетом изменений- закон НАО от 18.12.2025 № 152-оз</t>
  </si>
  <si>
    <t>Плановые назначения с учетом изменений- решение Совета от 18.12.2025       № 99-р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</si>
  <si>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апреля 2026 года</t>
  </si>
  <si>
    <t xml:space="preserve">Утверждено расходов на оплату труда в местном бюджете на 2026 год,  с учетом изменений на отчетную дату,  тыс. руб. </t>
  </si>
  <si>
    <t>4 = (постановление Администрации НАО от 29.12.2025 № 363-п)</t>
  </si>
  <si>
    <t xml:space="preserve">ВСЕГО </t>
  </si>
  <si>
    <t>Превышение по кассе связано с предоставлением отпуска главе поселения в 1 квартале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</si>
</sst>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1">
    <xf numFmtId="0" fontId="0" fillId="0" borderId="0" xfId="0"/>
    <xf numFmtId="164" fontId="4" fillId="0" borderId="2" xfId="0" applyNumberFormat="1" applyFont="1" applyBorder="1" applyAlignment="1">
      <alignment horizontal="center" vertical="center"/>
    </xf>
    <xf numFmtId="0" fontId="6" fillId="0" borderId="0" xfId="0" applyFont="1"/>
    <xf numFmtId="164" fontId="9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164" fontId="8" fillId="0" borderId="2" xfId="0" applyNumberFormat="1" applyFont="1" applyBorder="1" applyAlignment="1">
      <alignment horizontal="left" vertical="top" wrapText="1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left" vertical="top" wrapText="1"/>
    </xf>
    <xf numFmtId="164" fontId="7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164" fontId="22" fillId="0" borderId="2" xfId="0" applyNumberFormat="1" applyFont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26" fillId="0" borderId="2" xfId="0" applyNumberFormat="1" applyFont="1" applyFill="1" applyBorder="1" applyAlignment="1">
      <alignment horizontal="center" vertical="center"/>
    </xf>
    <xf numFmtId="164" fontId="26" fillId="0" borderId="2" xfId="0" applyNumberFormat="1" applyFont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Fill="1"/>
    <xf numFmtId="0" fontId="13" fillId="0" borderId="0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tabSelected="1" topLeftCell="A10" zoomScaleNormal="100" zoomScaleSheetLayoutView="100" workbookViewId="0">
      <selection activeCell="V13" sqref="V13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63" t="s">
        <v>32</v>
      </c>
      <c r="J1" s="63"/>
      <c r="K1" s="63"/>
      <c r="L1" s="63"/>
      <c r="M1" s="29"/>
    </row>
    <row r="2" spans="1:26" ht="46.5" customHeight="1" x14ac:dyDescent="0.25">
      <c r="A2" s="64" t="s">
        <v>77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6" ht="150" customHeight="1" x14ac:dyDescent="0.3">
      <c r="A3" s="43" t="s">
        <v>33</v>
      </c>
      <c r="B3" s="65" t="s">
        <v>63</v>
      </c>
      <c r="C3" s="66"/>
      <c r="D3" s="67"/>
      <c r="E3" s="68" t="s">
        <v>0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43" t="s">
        <v>1</v>
      </c>
      <c r="U3" s="43" t="s">
        <v>2</v>
      </c>
      <c r="V3" s="43"/>
      <c r="W3" s="2"/>
      <c r="X3" s="2"/>
      <c r="Y3" s="2"/>
      <c r="Z3" s="2"/>
    </row>
    <row r="4" spans="1:26" ht="57.75" customHeight="1" x14ac:dyDescent="0.3">
      <c r="A4" s="43"/>
      <c r="B4" s="43" t="s">
        <v>3</v>
      </c>
      <c r="C4" s="43" t="s">
        <v>31</v>
      </c>
      <c r="D4" s="50" t="s">
        <v>39</v>
      </c>
      <c r="E4" s="43" t="s">
        <v>68</v>
      </c>
      <c r="F4" s="43" t="s">
        <v>29</v>
      </c>
      <c r="G4" s="43" t="s">
        <v>65</v>
      </c>
      <c r="H4" s="43" t="s">
        <v>41</v>
      </c>
      <c r="I4" s="43" t="s">
        <v>67</v>
      </c>
      <c r="J4" s="54" t="s">
        <v>78</v>
      </c>
      <c r="K4" s="55"/>
      <c r="L4" s="55"/>
      <c r="M4" s="55"/>
      <c r="N4" s="55"/>
      <c r="O4" s="55"/>
      <c r="P4" s="56"/>
      <c r="Q4" s="43" t="s">
        <v>4</v>
      </c>
      <c r="R4" s="45" t="s">
        <v>30</v>
      </c>
      <c r="S4" s="46"/>
      <c r="T4" s="43"/>
      <c r="U4" s="43" t="s">
        <v>5</v>
      </c>
      <c r="V4" s="43" t="s">
        <v>6</v>
      </c>
      <c r="W4" s="2"/>
      <c r="X4" s="2"/>
      <c r="Y4" s="2"/>
      <c r="Z4" s="2"/>
    </row>
    <row r="5" spans="1:26" ht="15.75" customHeight="1" x14ac:dyDescent="0.3">
      <c r="A5" s="43"/>
      <c r="B5" s="43"/>
      <c r="C5" s="44"/>
      <c r="D5" s="69"/>
      <c r="E5" s="44"/>
      <c r="F5" s="44"/>
      <c r="G5" s="44"/>
      <c r="H5" s="44"/>
      <c r="I5" s="44"/>
      <c r="J5" s="57"/>
      <c r="K5" s="58"/>
      <c r="L5" s="58"/>
      <c r="M5" s="58"/>
      <c r="N5" s="58"/>
      <c r="O5" s="58"/>
      <c r="P5" s="59"/>
      <c r="Q5" s="44"/>
      <c r="R5" s="46"/>
      <c r="S5" s="46"/>
      <c r="T5" s="43"/>
      <c r="U5" s="44"/>
      <c r="V5" s="44"/>
      <c r="W5" s="2"/>
      <c r="X5" s="2"/>
      <c r="Y5" s="2"/>
      <c r="Z5" s="2"/>
    </row>
    <row r="6" spans="1:26" ht="17.25" customHeight="1" x14ac:dyDescent="0.3">
      <c r="A6" s="43"/>
      <c r="B6" s="43"/>
      <c r="C6" s="44"/>
      <c r="D6" s="69"/>
      <c r="E6" s="44"/>
      <c r="F6" s="44"/>
      <c r="G6" s="44"/>
      <c r="H6" s="44"/>
      <c r="I6" s="44"/>
      <c r="J6" s="57"/>
      <c r="K6" s="58"/>
      <c r="L6" s="58"/>
      <c r="M6" s="58"/>
      <c r="N6" s="58"/>
      <c r="O6" s="58"/>
      <c r="P6" s="59"/>
      <c r="Q6" s="44"/>
      <c r="R6" s="46"/>
      <c r="S6" s="46"/>
      <c r="T6" s="43"/>
      <c r="U6" s="44"/>
      <c r="V6" s="44"/>
      <c r="W6" s="2"/>
      <c r="X6" s="2"/>
      <c r="Y6" s="2"/>
      <c r="Z6" s="2"/>
    </row>
    <row r="7" spans="1:26" ht="30" customHeight="1" x14ac:dyDescent="0.3">
      <c r="A7" s="43"/>
      <c r="B7" s="43"/>
      <c r="C7" s="44"/>
      <c r="D7" s="69"/>
      <c r="E7" s="44"/>
      <c r="F7" s="44"/>
      <c r="G7" s="44"/>
      <c r="H7" s="44"/>
      <c r="I7" s="44"/>
      <c r="J7" s="60"/>
      <c r="K7" s="61"/>
      <c r="L7" s="61"/>
      <c r="M7" s="61"/>
      <c r="N7" s="61"/>
      <c r="O7" s="61"/>
      <c r="P7" s="62"/>
      <c r="Q7" s="44"/>
      <c r="R7" s="46"/>
      <c r="S7" s="46"/>
      <c r="T7" s="43"/>
      <c r="U7" s="44"/>
      <c r="V7" s="44"/>
      <c r="W7" s="2"/>
      <c r="X7" s="2"/>
      <c r="Y7" s="2"/>
      <c r="Z7" s="2"/>
    </row>
    <row r="8" spans="1:26" ht="30.75" customHeight="1" x14ac:dyDescent="0.3">
      <c r="A8" s="43"/>
      <c r="B8" s="43"/>
      <c r="C8" s="44"/>
      <c r="D8" s="69"/>
      <c r="E8" s="44"/>
      <c r="F8" s="44"/>
      <c r="G8" s="44"/>
      <c r="H8" s="44"/>
      <c r="I8" s="44"/>
      <c r="J8" s="43" t="s">
        <v>34</v>
      </c>
      <c r="K8" s="47" t="s">
        <v>7</v>
      </c>
      <c r="L8" s="48"/>
      <c r="M8" s="48"/>
      <c r="N8" s="48"/>
      <c r="O8" s="48"/>
      <c r="P8" s="49"/>
      <c r="Q8" s="44"/>
      <c r="R8" s="45" t="s">
        <v>35</v>
      </c>
      <c r="S8" s="45" t="s">
        <v>55</v>
      </c>
      <c r="T8" s="43"/>
      <c r="U8" s="44"/>
      <c r="V8" s="44"/>
      <c r="W8" s="2"/>
      <c r="X8" s="2"/>
      <c r="Y8" s="2"/>
      <c r="Z8" s="2"/>
    </row>
    <row r="9" spans="1:26" ht="30.75" customHeight="1" x14ac:dyDescent="0.3">
      <c r="A9" s="43"/>
      <c r="B9" s="43"/>
      <c r="C9" s="44"/>
      <c r="D9" s="69"/>
      <c r="E9" s="44"/>
      <c r="F9" s="44"/>
      <c r="G9" s="44"/>
      <c r="H9" s="44"/>
      <c r="I9" s="44"/>
      <c r="J9" s="43"/>
      <c r="K9" s="50" t="s">
        <v>8</v>
      </c>
      <c r="L9" s="52" t="s">
        <v>56</v>
      </c>
      <c r="M9" s="53"/>
      <c r="N9" s="50" t="s">
        <v>9</v>
      </c>
      <c r="O9" s="70" t="s">
        <v>56</v>
      </c>
      <c r="P9" s="70"/>
      <c r="Q9" s="44"/>
      <c r="R9" s="45"/>
      <c r="S9" s="45"/>
      <c r="T9" s="43"/>
      <c r="U9" s="44"/>
      <c r="V9" s="44"/>
      <c r="W9" s="2"/>
      <c r="X9" s="2"/>
      <c r="Y9" s="2"/>
      <c r="Z9" s="2"/>
    </row>
    <row r="10" spans="1:26" ht="201.75" customHeight="1" thickBot="1" x14ac:dyDescent="0.35">
      <c r="A10" s="43"/>
      <c r="B10" s="50"/>
      <c r="C10" s="44"/>
      <c r="D10" s="51"/>
      <c r="E10" s="44"/>
      <c r="F10" s="44"/>
      <c r="G10" s="44"/>
      <c r="H10" s="44"/>
      <c r="I10" s="44"/>
      <c r="J10" s="43"/>
      <c r="K10" s="51"/>
      <c r="L10" s="20" t="s">
        <v>59</v>
      </c>
      <c r="M10" s="20" t="s">
        <v>60</v>
      </c>
      <c r="N10" s="51"/>
      <c r="O10" s="23" t="s">
        <v>61</v>
      </c>
      <c r="P10" s="23" t="s">
        <v>62</v>
      </c>
      <c r="Q10" s="44"/>
      <c r="R10" s="45"/>
      <c r="S10" s="45"/>
      <c r="T10" s="43"/>
      <c r="U10" s="44"/>
      <c r="V10" s="44"/>
      <c r="W10" s="2"/>
      <c r="X10" s="2"/>
      <c r="Y10" s="2"/>
      <c r="Z10" s="2"/>
    </row>
    <row r="11" spans="1:26" ht="27" customHeight="1" x14ac:dyDescent="0.25">
      <c r="A11" s="30">
        <v>1</v>
      </c>
      <c r="B11" s="31">
        <v>2</v>
      </c>
      <c r="C11" s="8">
        <v>3</v>
      </c>
      <c r="D11" s="8" t="s">
        <v>40</v>
      </c>
      <c r="E11" s="32" t="s">
        <v>79</v>
      </c>
      <c r="F11" s="8">
        <v>5</v>
      </c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30">
        <v>11</v>
      </c>
      <c r="M11" s="8" t="s">
        <v>53</v>
      </c>
      <c r="N11" s="8">
        <v>12</v>
      </c>
      <c r="O11" s="8" t="s">
        <v>54</v>
      </c>
      <c r="P11" s="8" t="s">
        <v>64</v>
      </c>
      <c r="Q11" s="8">
        <v>13</v>
      </c>
      <c r="R11" s="8">
        <v>14</v>
      </c>
      <c r="S11" s="8">
        <v>15</v>
      </c>
      <c r="T11" s="8">
        <v>16</v>
      </c>
      <c r="U11" s="8">
        <v>17</v>
      </c>
      <c r="V11" s="8">
        <v>18</v>
      </c>
    </row>
    <row r="12" spans="1:26" ht="47.25" customHeight="1" x14ac:dyDescent="0.25">
      <c r="A12" s="38" t="s">
        <v>43</v>
      </c>
      <c r="B12" s="1">
        <v>1246226.8999999999</v>
      </c>
      <c r="C12" s="1">
        <v>256870.7</v>
      </c>
      <c r="D12" s="1">
        <f>C12/B12*100</f>
        <v>20.6</v>
      </c>
      <c r="E12" s="35">
        <v>10</v>
      </c>
      <c r="F12" s="1">
        <f t="shared" ref="F12:F16" si="0">B12*E12%</f>
        <v>124622.7</v>
      </c>
      <c r="G12" s="1">
        <f t="shared" ref="G12:G31" si="1">(F12+L12+M12+P12+O12)</f>
        <v>124622.7</v>
      </c>
      <c r="H12" s="1">
        <f t="shared" ref="H12:H31" si="2">C12*E12%</f>
        <v>25687.1</v>
      </c>
      <c r="I12" s="1">
        <f t="shared" ref="I12:I32" si="3">(H12+L12+M12+P12+O12)</f>
        <v>25687.1</v>
      </c>
      <c r="J12" s="1">
        <f t="shared" ref="J12:J30" si="4">K12+N12</f>
        <v>161260.20000000001</v>
      </c>
      <c r="K12" s="1">
        <v>10039.4</v>
      </c>
      <c r="L12" s="1"/>
      <c r="M12" s="1"/>
      <c r="N12" s="1">
        <v>151220.79999999999</v>
      </c>
      <c r="O12" s="1">
        <v>0</v>
      </c>
      <c r="P12" s="1">
        <v>0</v>
      </c>
      <c r="Q12" s="1">
        <v>28998.400000000001</v>
      </c>
      <c r="R12" s="1">
        <f t="shared" ref="R12:R31" si="5">J12-G12</f>
        <v>36637.5</v>
      </c>
      <c r="S12" s="1">
        <f t="shared" ref="S12:S31" si="6">Q12-I12</f>
        <v>3311.3</v>
      </c>
      <c r="T12" s="1"/>
      <c r="U12" s="1">
        <v>2</v>
      </c>
      <c r="V12" s="1">
        <v>70</v>
      </c>
    </row>
    <row r="13" spans="1:26" ht="85.5" customHeight="1" x14ac:dyDescent="0.25">
      <c r="A13" s="39" t="s">
        <v>10</v>
      </c>
      <c r="B13" s="26">
        <v>202094.1</v>
      </c>
      <c r="C13" s="26">
        <v>39096</v>
      </c>
      <c r="D13" s="26">
        <f>C13/B13*100</f>
        <v>19.3</v>
      </c>
      <c r="E13" s="26">
        <v>7</v>
      </c>
      <c r="F13" s="26">
        <f t="shared" si="0"/>
        <v>14146.6</v>
      </c>
      <c r="G13" s="26">
        <f t="shared" si="1"/>
        <v>14146.6</v>
      </c>
      <c r="H13" s="26">
        <f t="shared" si="2"/>
        <v>2736.7</v>
      </c>
      <c r="I13" s="26">
        <f t="shared" si="3"/>
        <v>2736.7</v>
      </c>
      <c r="J13" s="26">
        <f t="shared" si="4"/>
        <v>14059.1</v>
      </c>
      <c r="K13" s="26">
        <v>6517.3</v>
      </c>
      <c r="L13" s="26"/>
      <c r="M13" s="26"/>
      <c r="N13" s="26">
        <v>7541.8</v>
      </c>
      <c r="O13" s="26">
        <v>0</v>
      </c>
      <c r="P13" s="26">
        <v>0</v>
      </c>
      <c r="Q13" s="26">
        <v>1922.6</v>
      </c>
      <c r="R13" s="33">
        <f t="shared" si="5"/>
        <v>-87.5</v>
      </c>
      <c r="S13" s="33">
        <f t="shared" si="6"/>
        <v>-814.1</v>
      </c>
      <c r="T13" s="34"/>
      <c r="U13" s="26">
        <v>2</v>
      </c>
      <c r="V13" s="33">
        <v>4</v>
      </c>
    </row>
    <row r="14" spans="1:26" ht="50.25" customHeight="1" x14ac:dyDescent="0.25">
      <c r="A14" s="9" t="s">
        <v>42</v>
      </c>
      <c r="B14" s="1">
        <v>13882.5</v>
      </c>
      <c r="C14" s="1">
        <v>2884.1</v>
      </c>
      <c r="D14" s="1">
        <f t="shared" ref="D14:D32" si="7">C14/B14*100</f>
        <v>20.8</v>
      </c>
      <c r="E14" s="1">
        <v>28.1</v>
      </c>
      <c r="F14" s="1">
        <f t="shared" si="0"/>
        <v>3901</v>
      </c>
      <c r="G14" s="1">
        <f t="shared" si="1"/>
        <v>3901</v>
      </c>
      <c r="H14" s="1">
        <f t="shared" si="2"/>
        <v>810.4</v>
      </c>
      <c r="I14" s="1">
        <f t="shared" si="3"/>
        <v>810.4</v>
      </c>
      <c r="J14" s="1">
        <f t="shared" si="4"/>
        <v>3901</v>
      </c>
      <c r="K14" s="7">
        <v>3110.2</v>
      </c>
      <c r="L14" s="1"/>
      <c r="M14" s="1"/>
      <c r="N14" s="7">
        <v>790.8</v>
      </c>
      <c r="O14" s="7">
        <v>0</v>
      </c>
      <c r="P14" s="7">
        <v>0</v>
      </c>
      <c r="Q14" s="1">
        <v>810.4</v>
      </c>
      <c r="R14" s="3">
        <f t="shared" si="5"/>
        <v>0</v>
      </c>
      <c r="S14" s="3">
        <f t="shared" si="6"/>
        <v>0</v>
      </c>
      <c r="T14" s="19"/>
      <c r="U14" s="1">
        <v>1</v>
      </c>
      <c r="V14" s="7">
        <v>1</v>
      </c>
    </row>
    <row r="15" spans="1:26" ht="45" customHeight="1" x14ac:dyDescent="0.25">
      <c r="A15" s="10" t="s">
        <v>11</v>
      </c>
      <c r="B15" s="1">
        <v>30413.1</v>
      </c>
      <c r="C15" s="1">
        <v>6612.8</v>
      </c>
      <c r="D15" s="1">
        <f t="shared" si="7"/>
        <v>21.7</v>
      </c>
      <c r="E15" s="1">
        <v>13.6</v>
      </c>
      <c r="F15" s="1">
        <f t="shared" si="0"/>
        <v>4136.2</v>
      </c>
      <c r="G15" s="1">
        <f t="shared" si="1"/>
        <v>4136.2</v>
      </c>
      <c r="H15" s="1">
        <f t="shared" si="2"/>
        <v>899.3</v>
      </c>
      <c r="I15" s="1">
        <f t="shared" si="3"/>
        <v>899.3</v>
      </c>
      <c r="J15" s="1">
        <f t="shared" si="4"/>
        <v>3182.6</v>
      </c>
      <c r="K15" s="7">
        <v>3182.6</v>
      </c>
      <c r="L15" s="1"/>
      <c r="M15" s="7"/>
      <c r="N15" s="1">
        <v>0</v>
      </c>
      <c r="O15" s="1">
        <v>0</v>
      </c>
      <c r="P15" s="1">
        <v>0</v>
      </c>
      <c r="Q15" s="1">
        <v>606.4</v>
      </c>
      <c r="R15" s="7">
        <f t="shared" si="5"/>
        <v>-953.6</v>
      </c>
      <c r="S15" s="7">
        <f t="shared" si="6"/>
        <v>-292.89999999999998</v>
      </c>
      <c r="T15" s="12"/>
      <c r="U15" s="1">
        <v>1</v>
      </c>
      <c r="V15" s="1">
        <v>0</v>
      </c>
    </row>
    <row r="16" spans="1:26" ht="60" customHeight="1" x14ac:dyDescent="0.25">
      <c r="A16" s="10" t="s">
        <v>12</v>
      </c>
      <c r="B16" s="7">
        <v>31585.7</v>
      </c>
      <c r="C16" s="1">
        <v>7016.3</v>
      </c>
      <c r="D16" s="1">
        <f t="shared" si="7"/>
        <v>22.2</v>
      </c>
      <c r="E16" s="1">
        <v>23.2</v>
      </c>
      <c r="F16" s="1">
        <f t="shared" si="0"/>
        <v>7327.9</v>
      </c>
      <c r="G16" s="1">
        <f t="shared" si="1"/>
        <v>7327.9</v>
      </c>
      <c r="H16" s="1">
        <f>C16*E16%</f>
        <v>1627.8</v>
      </c>
      <c r="I16" s="1">
        <f t="shared" si="3"/>
        <v>1627.8</v>
      </c>
      <c r="J16" s="1">
        <f t="shared" si="4"/>
        <v>6517.3</v>
      </c>
      <c r="K16" s="1">
        <v>2865.8</v>
      </c>
      <c r="L16" s="1"/>
      <c r="M16" s="7"/>
      <c r="N16" s="1">
        <v>3651.5</v>
      </c>
      <c r="O16" s="1">
        <v>0</v>
      </c>
      <c r="P16" s="1">
        <v>0</v>
      </c>
      <c r="Q16" s="1">
        <v>1013.3</v>
      </c>
      <c r="R16" s="7">
        <f t="shared" si="5"/>
        <v>-810.6</v>
      </c>
      <c r="S16" s="7">
        <f t="shared" si="6"/>
        <v>-614.5</v>
      </c>
      <c r="T16" s="12"/>
      <c r="U16" s="1">
        <v>1</v>
      </c>
      <c r="V16" s="1">
        <v>2</v>
      </c>
    </row>
    <row r="17" spans="1:22" ht="48.75" customHeight="1" x14ac:dyDescent="0.25">
      <c r="A17" s="10" t="s">
        <v>13</v>
      </c>
      <c r="B17" s="1">
        <v>35611.1</v>
      </c>
      <c r="C17" s="1">
        <v>8334.2999999999993</v>
      </c>
      <c r="D17" s="1">
        <f t="shared" si="7"/>
        <v>23.4</v>
      </c>
      <c r="E17" s="1">
        <v>20.9</v>
      </c>
      <c r="F17" s="1">
        <f>B17*E17%</f>
        <v>7442.7</v>
      </c>
      <c r="G17" s="1">
        <f t="shared" si="1"/>
        <v>7442.7</v>
      </c>
      <c r="H17" s="1">
        <f t="shared" si="2"/>
        <v>1741.9</v>
      </c>
      <c r="I17" s="1">
        <f t="shared" si="3"/>
        <v>1741.9</v>
      </c>
      <c r="J17" s="1">
        <f t="shared" si="4"/>
        <v>6223.8</v>
      </c>
      <c r="K17" s="1">
        <v>3426.6</v>
      </c>
      <c r="L17" s="1"/>
      <c r="M17" s="7"/>
      <c r="N17" s="1">
        <v>2797.2</v>
      </c>
      <c r="O17" s="1">
        <v>0</v>
      </c>
      <c r="P17" s="1">
        <v>0</v>
      </c>
      <c r="Q17" s="1">
        <v>1181.3</v>
      </c>
      <c r="R17" s="7">
        <f t="shared" si="5"/>
        <v>-1218.9000000000001</v>
      </c>
      <c r="S17" s="7">
        <f t="shared" si="6"/>
        <v>-560.6</v>
      </c>
      <c r="T17" s="12"/>
      <c r="U17" s="1">
        <v>1</v>
      </c>
      <c r="V17" s="7">
        <v>2</v>
      </c>
    </row>
    <row r="18" spans="1:22" ht="54" customHeight="1" x14ac:dyDescent="0.25">
      <c r="A18" s="10" t="s">
        <v>14</v>
      </c>
      <c r="B18" s="1">
        <v>15946.5</v>
      </c>
      <c r="C18" s="1">
        <v>3898.1</v>
      </c>
      <c r="D18" s="1">
        <f t="shared" si="7"/>
        <v>24.4</v>
      </c>
      <c r="E18" s="1">
        <v>24</v>
      </c>
      <c r="F18" s="1">
        <f t="shared" ref="F18:F31" si="8">B18*E18%</f>
        <v>3827.2</v>
      </c>
      <c r="G18" s="1">
        <f t="shared" si="1"/>
        <v>3827.2</v>
      </c>
      <c r="H18" s="1">
        <f t="shared" si="2"/>
        <v>935.5</v>
      </c>
      <c r="I18" s="1">
        <f t="shared" si="3"/>
        <v>935.5</v>
      </c>
      <c r="J18" s="1">
        <f t="shared" si="4"/>
        <v>3653.8</v>
      </c>
      <c r="K18" s="7">
        <v>2313.5</v>
      </c>
      <c r="L18" s="7"/>
      <c r="M18" s="7"/>
      <c r="N18" s="7">
        <v>1340.3</v>
      </c>
      <c r="O18" s="7">
        <v>0</v>
      </c>
      <c r="P18" s="7">
        <v>0</v>
      </c>
      <c r="Q18" s="7">
        <v>784.9</v>
      </c>
      <c r="R18" s="3">
        <f t="shared" si="5"/>
        <v>-173.4</v>
      </c>
      <c r="S18" s="7">
        <f t="shared" si="6"/>
        <v>-150.6</v>
      </c>
      <c r="T18" s="12"/>
      <c r="U18" s="1">
        <v>1</v>
      </c>
      <c r="V18" s="1">
        <v>1</v>
      </c>
    </row>
    <row r="19" spans="1:22" ht="57.75" customHeight="1" x14ac:dyDescent="0.25">
      <c r="A19" s="10" t="s">
        <v>15</v>
      </c>
      <c r="B19" s="1">
        <v>20676.3</v>
      </c>
      <c r="C19" s="1">
        <v>4997.3</v>
      </c>
      <c r="D19" s="1">
        <f t="shared" si="7"/>
        <v>24.2</v>
      </c>
      <c r="E19" s="1">
        <v>20.8</v>
      </c>
      <c r="F19" s="1">
        <f t="shared" si="8"/>
        <v>4300.7</v>
      </c>
      <c r="G19" s="1">
        <f t="shared" si="1"/>
        <v>4300.7</v>
      </c>
      <c r="H19" s="1">
        <f t="shared" si="2"/>
        <v>1039.4000000000001</v>
      </c>
      <c r="I19" s="1">
        <f t="shared" si="3"/>
        <v>1039.4000000000001</v>
      </c>
      <c r="J19" s="1">
        <f t="shared" si="4"/>
        <v>4141.3</v>
      </c>
      <c r="K19" s="1">
        <v>2764.4</v>
      </c>
      <c r="L19" s="1"/>
      <c r="M19" s="1"/>
      <c r="N19" s="1">
        <v>1376.9</v>
      </c>
      <c r="O19" s="1">
        <v>0</v>
      </c>
      <c r="P19" s="1">
        <v>0</v>
      </c>
      <c r="Q19" s="1">
        <v>781.2</v>
      </c>
      <c r="R19" s="7">
        <f t="shared" si="5"/>
        <v>-159.4</v>
      </c>
      <c r="S19" s="3">
        <f t="shared" si="6"/>
        <v>-258.2</v>
      </c>
      <c r="T19" s="14"/>
      <c r="U19" s="1">
        <v>1</v>
      </c>
      <c r="V19" s="1">
        <v>1</v>
      </c>
    </row>
    <row r="20" spans="1:22" ht="57.75" customHeight="1" x14ac:dyDescent="0.25">
      <c r="A20" s="10" t="s">
        <v>16</v>
      </c>
      <c r="B20" s="1">
        <v>18564.900000000001</v>
      </c>
      <c r="C20" s="1">
        <v>4374.8</v>
      </c>
      <c r="D20" s="1">
        <f t="shared" si="7"/>
        <v>23.6</v>
      </c>
      <c r="E20" s="1">
        <v>25.1</v>
      </c>
      <c r="F20" s="1">
        <f t="shared" si="8"/>
        <v>4659.8</v>
      </c>
      <c r="G20" s="1">
        <f t="shared" si="1"/>
        <v>4659.8</v>
      </c>
      <c r="H20" s="1">
        <f t="shared" si="2"/>
        <v>1098.0999999999999</v>
      </c>
      <c r="I20" s="1">
        <f t="shared" si="3"/>
        <v>1098.0999999999999</v>
      </c>
      <c r="J20" s="1">
        <f t="shared" si="4"/>
        <v>4437</v>
      </c>
      <c r="K20" s="7">
        <v>2961.9</v>
      </c>
      <c r="L20" s="1"/>
      <c r="M20" s="1"/>
      <c r="N20" s="1">
        <v>1475.1</v>
      </c>
      <c r="O20" s="1">
        <v>0</v>
      </c>
      <c r="P20" s="1">
        <v>0</v>
      </c>
      <c r="Q20" s="1">
        <v>802</v>
      </c>
      <c r="R20" s="7">
        <f t="shared" si="5"/>
        <v>-222.8</v>
      </c>
      <c r="S20" s="7">
        <f t="shared" si="6"/>
        <v>-296.10000000000002</v>
      </c>
      <c r="T20" s="12"/>
      <c r="U20" s="1">
        <v>1</v>
      </c>
      <c r="V20" s="7">
        <v>1</v>
      </c>
    </row>
    <row r="21" spans="1:22" ht="55.5" customHeight="1" x14ac:dyDescent="0.25">
      <c r="A21" s="10" t="s">
        <v>17</v>
      </c>
      <c r="B21" s="1">
        <v>20594.400000000001</v>
      </c>
      <c r="C21" s="1">
        <v>3245</v>
      </c>
      <c r="D21" s="1">
        <f t="shared" si="7"/>
        <v>15.8</v>
      </c>
      <c r="E21" s="1">
        <v>26.3</v>
      </c>
      <c r="F21" s="1">
        <f t="shared" si="8"/>
        <v>5416.3</v>
      </c>
      <c r="G21" s="1">
        <f>(F21+L21+M21+P21+O21)</f>
        <v>5416.3</v>
      </c>
      <c r="H21" s="1">
        <f t="shared" si="2"/>
        <v>853.4</v>
      </c>
      <c r="I21" s="1">
        <f t="shared" si="3"/>
        <v>853.4</v>
      </c>
      <c r="J21" s="1">
        <f t="shared" si="4"/>
        <v>4599</v>
      </c>
      <c r="K21" s="1">
        <v>3248.7</v>
      </c>
      <c r="L21" s="1"/>
      <c r="M21" s="1"/>
      <c r="N21" s="1">
        <v>1350.3</v>
      </c>
      <c r="O21" s="1">
        <v>0</v>
      </c>
      <c r="P21" s="1">
        <v>0</v>
      </c>
      <c r="Q21" s="1">
        <v>1184</v>
      </c>
      <c r="R21" s="7">
        <f t="shared" si="5"/>
        <v>-817.3</v>
      </c>
      <c r="S21" s="7">
        <f t="shared" si="6"/>
        <v>330.6</v>
      </c>
      <c r="T21" s="12" t="s">
        <v>81</v>
      </c>
      <c r="U21" s="1">
        <v>1</v>
      </c>
      <c r="V21" s="1">
        <v>1</v>
      </c>
    </row>
    <row r="22" spans="1:22" ht="57.75" customHeight="1" x14ac:dyDescent="0.25">
      <c r="A22" s="10" t="s">
        <v>18</v>
      </c>
      <c r="B22" s="1">
        <v>24947.9</v>
      </c>
      <c r="C22" s="1">
        <v>5768.6</v>
      </c>
      <c r="D22" s="1">
        <f t="shared" si="7"/>
        <v>23.1</v>
      </c>
      <c r="E22" s="1">
        <v>22.9</v>
      </c>
      <c r="F22" s="1">
        <f t="shared" si="8"/>
        <v>5713.1</v>
      </c>
      <c r="G22" s="1">
        <f t="shared" si="1"/>
        <v>5713.1</v>
      </c>
      <c r="H22" s="1">
        <f t="shared" si="2"/>
        <v>1321</v>
      </c>
      <c r="I22" s="1">
        <f t="shared" si="3"/>
        <v>1321</v>
      </c>
      <c r="J22" s="7">
        <f t="shared" si="4"/>
        <v>4586.3</v>
      </c>
      <c r="K22" s="7">
        <v>3019.8</v>
      </c>
      <c r="L22" s="1"/>
      <c r="M22" s="1"/>
      <c r="N22" s="1">
        <v>1566.5</v>
      </c>
      <c r="O22" s="1">
        <v>0</v>
      </c>
      <c r="P22" s="1">
        <v>0</v>
      </c>
      <c r="Q22" s="1">
        <v>972.1</v>
      </c>
      <c r="R22" s="3">
        <f t="shared" si="5"/>
        <v>-1126.8</v>
      </c>
      <c r="S22" s="7">
        <f t="shared" si="6"/>
        <v>-348.9</v>
      </c>
      <c r="T22" s="25"/>
      <c r="U22" s="1">
        <v>1</v>
      </c>
      <c r="V22" s="1">
        <v>1</v>
      </c>
    </row>
    <row r="23" spans="1:22" ht="57.75" customHeight="1" x14ac:dyDescent="0.25">
      <c r="A23" s="10" t="s">
        <v>19</v>
      </c>
      <c r="B23" s="7">
        <v>33151.599999999999</v>
      </c>
      <c r="C23" s="7">
        <v>7519</v>
      </c>
      <c r="D23" s="1">
        <f t="shared" si="7"/>
        <v>22.7</v>
      </c>
      <c r="E23" s="1">
        <v>22.7</v>
      </c>
      <c r="F23" s="1">
        <f t="shared" si="8"/>
        <v>7525.4</v>
      </c>
      <c r="G23" s="7">
        <f t="shared" si="1"/>
        <v>7525.4</v>
      </c>
      <c r="H23" s="7">
        <f t="shared" si="2"/>
        <v>1706.8</v>
      </c>
      <c r="I23" s="7">
        <f t="shared" si="3"/>
        <v>1706.8</v>
      </c>
      <c r="J23" s="7">
        <f t="shared" si="4"/>
        <v>6653.6</v>
      </c>
      <c r="K23" s="1">
        <v>3422.7</v>
      </c>
      <c r="L23" s="1"/>
      <c r="M23" s="1"/>
      <c r="N23" s="1">
        <v>3230.9</v>
      </c>
      <c r="O23" s="1">
        <v>0</v>
      </c>
      <c r="P23" s="1">
        <v>0</v>
      </c>
      <c r="Q23" s="1">
        <v>1219.5999999999999</v>
      </c>
      <c r="R23" s="7">
        <f t="shared" si="5"/>
        <v>-871.8</v>
      </c>
      <c r="S23" s="7">
        <f t="shared" si="6"/>
        <v>-487.2</v>
      </c>
      <c r="T23" s="12"/>
      <c r="U23" s="1">
        <v>1</v>
      </c>
      <c r="V23" s="1">
        <v>2</v>
      </c>
    </row>
    <row r="24" spans="1:22" ht="69.75" customHeight="1" x14ac:dyDescent="0.25">
      <c r="A24" s="10" t="s">
        <v>20</v>
      </c>
      <c r="B24" s="1">
        <v>41022.699999999997</v>
      </c>
      <c r="C24" s="1">
        <v>10547.7</v>
      </c>
      <c r="D24" s="1">
        <f t="shared" si="7"/>
        <v>25.7</v>
      </c>
      <c r="E24" s="1">
        <v>19.3</v>
      </c>
      <c r="F24" s="1">
        <f t="shared" si="8"/>
        <v>7917.4</v>
      </c>
      <c r="G24" s="7">
        <f t="shared" si="1"/>
        <v>7917.4</v>
      </c>
      <c r="H24" s="7">
        <f t="shared" si="2"/>
        <v>2035.7</v>
      </c>
      <c r="I24" s="7">
        <f t="shared" si="3"/>
        <v>2035.7</v>
      </c>
      <c r="J24" s="7">
        <f t="shared" si="4"/>
        <v>6405.8</v>
      </c>
      <c r="K24" s="1">
        <v>3075.3</v>
      </c>
      <c r="L24" s="1"/>
      <c r="M24" s="1"/>
      <c r="N24" s="1">
        <v>3330.5</v>
      </c>
      <c r="O24" s="1">
        <v>0</v>
      </c>
      <c r="P24" s="1">
        <v>0</v>
      </c>
      <c r="Q24" s="1">
        <v>1174.2</v>
      </c>
      <c r="R24" s="7">
        <f t="shared" si="5"/>
        <v>-1511.6</v>
      </c>
      <c r="S24" s="7">
        <f t="shared" si="6"/>
        <v>-861.5</v>
      </c>
      <c r="T24" s="12"/>
      <c r="U24" s="1">
        <v>1</v>
      </c>
      <c r="V24" s="7">
        <v>2</v>
      </c>
    </row>
    <row r="25" spans="1:22" ht="61.5" customHeight="1" x14ac:dyDescent="0.25">
      <c r="A25" s="10" t="s">
        <v>28</v>
      </c>
      <c r="B25" s="1">
        <v>26990.1</v>
      </c>
      <c r="C25" s="1">
        <v>7599.7</v>
      </c>
      <c r="D25" s="24">
        <f t="shared" si="7"/>
        <v>28.16</v>
      </c>
      <c r="E25" s="1">
        <v>14.7</v>
      </c>
      <c r="F25" s="1">
        <f t="shared" si="8"/>
        <v>3967.5</v>
      </c>
      <c r="G25" s="7">
        <f t="shared" si="1"/>
        <v>3967.5</v>
      </c>
      <c r="H25" s="7">
        <f t="shared" si="2"/>
        <v>1117.2</v>
      </c>
      <c r="I25" s="7">
        <f t="shared" si="3"/>
        <v>1117.2</v>
      </c>
      <c r="J25" s="7">
        <f t="shared" si="4"/>
        <v>3841.9</v>
      </c>
      <c r="K25" s="1">
        <v>2570.6</v>
      </c>
      <c r="L25" s="1"/>
      <c r="M25" s="1"/>
      <c r="N25" s="1">
        <v>1271.3</v>
      </c>
      <c r="O25" s="1">
        <v>0</v>
      </c>
      <c r="P25" s="1">
        <v>0</v>
      </c>
      <c r="Q25" s="1">
        <v>560.4</v>
      </c>
      <c r="R25" s="7">
        <f t="shared" si="5"/>
        <v>-125.6</v>
      </c>
      <c r="S25" s="7">
        <f t="shared" si="6"/>
        <v>-556.79999999999995</v>
      </c>
      <c r="T25" s="19"/>
      <c r="U25" s="1">
        <v>1</v>
      </c>
      <c r="V25" s="1">
        <v>1</v>
      </c>
    </row>
    <row r="26" spans="1:22" ht="51" customHeight="1" x14ac:dyDescent="0.25">
      <c r="A26" s="10" t="s">
        <v>21</v>
      </c>
      <c r="B26" s="1">
        <v>26928.2</v>
      </c>
      <c r="C26" s="1">
        <v>6548.2</v>
      </c>
      <c r="D26" s="1">
        <f t="shared" si="7"/>
        <v>24.3</v>
      </c>
      <c r="E26" s="1">
        <v>20.399999999999999</v>
      </c>
      <c r="F26" s="1">
        <f t="shared" si="8"/>
        <v>5493.4</v>
      </c>
      <c r="G26" s="1">
        <f t="shared" si="1"/>
        <v>5493.4</v>
      </c>
      <c r="H26" s="1">
        <f t="shared" si="2"/>
        <v>1335.8</v>
      </c>
      <c r="I26" s="1">
        <f t="shared" si="3"/>
        <v>1335.8</v>
      </c>
      <c r="J26" s="1">
        <f t="shared" si="4"/>
        <v>4523.6000000000004</v>
      </c>
      <c r="K26" s="1">
        <v>3208.7</v>
      </c>
      <c r="L26" s="1"/>
      <c r="M26" s="1"/>
      <c r="N26" s="1">
        <v>1314.9</v>
      </c>
      <c r="O26" s="1">
        <v>0</v>
      </c>
      <c r="P26" s="1">
        <v>0</v>
      </c>
      <c r="Q26" s="7">
        <v>1310</v>
      </c>
      <c r="R26" s="7">
        <f t="shared" si="5"/>
        <v>-969.8</v>
      </c>
      <c r="S26" s="7">
        <f t="shared" si="6"/>
        <v>-25.8</v>
      </c>
      <c r="T26" s="12"/>
      <c r="U26" s="1">
        <v>1</v>
      </c>
      <c r="V26" s="1">
        <v>1</v>
      </c>
    </row>
    <row r="27" spans="1:22" ht="51.75" customHeight="1" x14ac:dyDescent="0.25">
      <c r="A27" s="10" t="s">
        <v>22</v>
      </c>
      <c r="B27" s="1">
        <v>22713.4</v>
      </c>
      <c r="C27" s="1">
        <v>5815</v>
      </c>
      <c r="D27" s="1">
        <f t="shared" si="7"/>
        <v>25.6</v>
      </c>
      <c r="E27" s="1">
        <v>24.7</v>
      </c>
      <c r="F27" s="1">
        <f t="shared" si="8"/>
        <v>5610.2</v>
      </c>
      <c r="G27" s="1">
        <f t="shared" si="1"/>
        <v>5610.2</v>
      </c>
      <c r="H27" s="1">
        <f t="shared" si="2"/>
        <v>1436.3</v>
      </c>
      <c r="I27" s="1">
        <f t="shared" si="3"/>
        <v>1436.3</v>
      </c>
      <c r="J27" s="1">
        <f t="shared" si="4"/>
        <v>4399.7</v>
      </c>
      <c r="K27" s="7">
        <v>3112.7</v>
      </c>
      <c r="L27" s="1"/>
      <c r="M27" s="1"/>
      <c r="N27" s="1">
        <v>1287</v>
      </c>
      <c r="O27" s="1">
        <v>0</v>
      </c>
      <c r="P27" s="1">
        <v>0</v>
      </c>
      <c r="Q27" s="1">
        <v>781.1</v>
      </c>
      <c r="R27" s="7">
        <f t="shared" si="5"/>
        <v>-1210.5</v>
      </c>
      <c r="S27" s="3">
        <f t="shared" si="6"/>
        <v>-655.20000000000005</v>
      </c>
      <c r="T27" s="12"/>
      <c r="U27" s="1">
        <v>1</v>
      </c>
      <c r="V27" s="1">
        <v>1</v>
      </c>
    </row>
    <row r="28" spans="1:22" ht="48" customHeight="1" x14ac:dyDescent="0.25">
      <c r="A28" s="10" t="s">
        <v>23</v>
      </c>
      <c r="B28" s="7">
        <v>36962.699999999997</v>
      </c>
      <c r="C28" s="7">
        <v>8811.6</v>
      </c>
      <c r="D28" s="7">
        <f t="shared" si="7"/>
        <v>23.8</v>
      </c>
      <c r="E28" s="7">
        <v>14.7</v>
      </c>
      <c r="F28" s="7">
        <f t="shared" si="8"/>
        <v>5433.5</v>
      </c>
      <c r="G28" s="7">
        <f t="shared" si="1"/>
        <v>5433.5</v>
      </c>
      <c r="H28" s="7">
        <f t="shared" si="2"/>
        <v>1295.3</v>
      </c>
      <c r="I28" s="7">
        <f t="shared" si="3"/>
        <v>1295.3</v>
      </c>
      <c r="J28" s="7">
        <f t="shared" si="4"/>
        <v>5433.5</v>
      </c>
      <c r="K28" s="7">
        <v>3764.3</v>
      </c>
      <c r="L28" s="7"/>
      <c r="M28" s="7"/>
      <c r="N28" s="7">
        <v>1669.2</v>
      </c>
      <c r="O28" s="7">
        <v>0</v>
      </c>
      <c r="P28" s="7">
        <v>0</v>
      </c>
      <c r="Q28" s="7">
        <v>1213.2</v>
      </c>
      <c r="R28" s="7">
        <f t="shared" si="5"/>
        <v>0</v>
      </c>
      <c r="S28" s="3">
        <f t="shared" si="6"/>
        <v>-82.1</v>
      </c>
      <c r="T28" s="14"/>
      <c r="U28" s="7">
        <v>1</v>
      </c>
      <c r="V28" s="7">
        <v>1</v>
      </c>
    </row>
    <row r="29" spans="1:22" ht="78.75" customHeight="1" x14ac:dyDescent="0.25">
      <c r="A29" s="10" t="s">
        <v>24</v>
      </c>
      <c r="B29" s="1">
        <v>22190.7</v>
      </c>
      <c r="C29" s="1">
        <v>5518.9</v>
      </c>
      <c r="D29" s="1">
        <f t="shared" si="7"/>
        <v>24.9</v>
      </c>
      <c r="E29" s="1">
        <v>18.399999999999999</v>
      </c>
      <c r="F29" s="1">
        <f t="shared" si="8"/>
        <v>4083.1</v>
      </c>
      <c r="G29" s="1">
        <f t="shared" si="1"/>
        <v>4083.1</v>
      </c>
      <c r="H29" s="1">
        <f t="shared" si="2"/>
        <v>1015.5</v>
      </c>
      <c r="I29" s="1">
        <f t="shared" si="3"/>
        <v>1015.5</v>
      </c>
      <c r="J29" s="7">
        <f t="shared" si="4"/>
        <v>3827.9</v>
      </c>
      <c r="K29" s="1">
        <v>2557</v>
      </c>
      <c r="L29" s="1"/>
      <c r="M29" s="1"/>
      <c r="N29" s="1">
        <v>1270.9000000000001</v>
      </c>
      <c r="O29" s="1">
        <v>0</v>
      </c>
      <c r="P29" s="1">
        <v>0</v>
      </c>
      <c r="Q29" s="1">
        <v>771.8</v>
      </c>
      <c r="R29" s="7">
        <f t="shared" si="5"/>
        <v>-255.2</v>
      </c>
      <c r="S29" s="3">
        <f t="shared" si="6"/>
        <v>-243.7</v>
      </c>
      <c r="T29" s="12"/>
      <c r="U29" s="1">
        <v>1</v>
      </c>
      <c r="V29" s="1">
        <v>1</v>
      </c>
    </row>
    <row r="30" spans="1:22" ht="51.75" customHeight="1" x14ac:dyDescent="0.25">
      <c r="A30" s="10" t="s">
        <v>25</v>
      </c>
      <c r="B30" s="1">
        <v>21359.3</v>
      </c>
      <c r="C30" s="1">
        <v>5235.1000000000004</v>
      </c>
      <c r="D30" s="1">
        <f t="shared" si="7"/>
        <v>24.5</v>
      </c>
      <c r="E30" s="1">
        <v>20.3</v>
      </c>
      <c r="F30" s="1">
        <f t="shared" si="8"/>
        <v>4335.8999999999996</v>
      </c>
      <c r="G30" s="1">
        <f t="shared" si="1"/>
        <v>4335.8999999999996</v>
      </c>
      <c r="H30" s="1">
        <f t="shared" si="2"/>
        <v>1062.7</v>
      </c>
      <c r="I30" s="1">
        <f t="shared" si="3"/>
        <v>1062.7</v>
      </c>
      <c r="J30" s="1">
        <f t="shared" si="4"/>
        <v>4166.1000000000004</v>
      </c>
      <c r="K30" s="1">
        <v>2764.4</v>
      </c>
      <c r="L30" s="1"/>
      <c r="M30" s="1"/>
      <c r="N30" s="1">
        <v>1401.7</v>
      </c>
      <c r="O30" s="1">
        <v>0</v>
      </c>
      <c r="P30" s="1">
        <v>0</v>
      </c>
      <c r="Q30" s="1">
        <v>774.7</v>
      </c>
      <c r="R30" s="7">
        <f t="shared" si="5"/>
        <v>-169.8</v>
      </c>
      <c r="S30" s="3">
        <f t="shared" si="6"/>
        <v>-288</v>
      </c>
      <c r="T30" s="12"/>
      <c r="U30" s="1">
        <v>1</v>
      </c>
      <c r="V30" s="28">
        <v>1</v>
      </c>
    </row>
    <row r="31" spans="1:22" ht="66.75" customHeight="1" x14ac:dyDescent="0.25">
      <c r="A31" s="10" t="s">
        <v>26</v>
      </c>
      <c r="B31" s="1">
        <v>21777.8</v>
      </c>
      <c r="C31" s="1">
        <v>5198.8999999999996</v>
      </c>
      <c r="D31" s="1">
        <f t="shared" si="7"/>
        <v>23.9</v>
      </c>
      <c r="E31" s="1">
        <v>19.8</v>
      </c>
      <c r="F31" s="1">
        <f t="shared" si="8"/>
        <v>4312</v>
      </c>
      <c r="G31" s="1">
        <f t="shared" si="1"/>
        <v>4312</v>
      </c>
      <c r="H31" s="1">
        <f t="shared" si="2"/>
        <v>1029.4000000000001</v>
      </c>
      <c r="I31" s="1">
        <f t="shared" si="3"/>
        <v>1029.4000000000001</v>
      </c>
      <c r="J31" s="1">
        <f>K31+N31</f>
        <v>4141.2</v>
      </c>
      <c r="K31" s="1">
        <v>2764.4</v>
      </c>
      <c r="L31" s="1"/>
      <c r="M31" s="1"/>
      <c r="N31" s="1">
        <v>1376.8</v>
      </c>
      <c r="O31" s="1">
        <v>0</v>
      </c>
      <c r="P31" s="1">
        <v>0</v>
      </c>
      <c r="Q31" s="1">
        <v>1026.5</v>
      </c>
      <c r="R31" s="7">
        <f t="shared" si="5"/>
        <v>-170.8</v>
      </c>
      <c r="S31" s="3">
        <f t="shared" si="6"/>
        <v>-2.9</v>
      </c>
      <c r="T31" s="12"/>
      <c r="U31" s="27">
        <v>1</v>
      </c>
      <c r="V31" s="7">
        <v>1</v>
      </c>
    </row>
    <row r="32" spans="1:22" ht="40.5" customHeight="1" x14ac:dyDescent="0.25">
      <c r="A32" s="11" t="s">
        <v>80</v>
      </c>
      <c r="B32" s="1">
        <f>SUM(B12:B31)</f>
        <v>1913639.9</v>
      </c>
      <c r="C32" s="1">
        <f>SUM(C12:C31)</f>
        <v>405892.1</v>
      </c>
      <c r="D32" s="1">
        <f t="shared" si="7"/>
        <v>21.2</v>
      </c>
      <c r="E32" s="1" t="s">
        <v>36</v>
      </c>
      <c r="F32" s="1">
        <f>SUM(F12:F31)</f>
        <v>234172.6</v>
      </c>
      <c r="G32" s="1">
        <f t="shared" ref="G32" si="9">(F32+L32+M32)</f>
        <v>234172.6</v>
      </c>
      <c r="H32" s="1">
        <f>SUM(H12:H31)</f>
        <v>50785.3</v>
      </c>
      <c r="I32" s="1">
        <f t="shared" si="3"/>
        <v>50785.3</v>
      </c>
      <c r="J32" s="7">
        <f>SUM(J12:J31)</f>
        <v>259954.7</v>
      </c>
      <c r="K32" s="7">
        <f>SUM(K12:K31)</f>
        <v>70690.3</v>
      </c>
      <c r="L32" s="1">
        <f>SUM(L12:L31)</f>
        <v>0</v>
      </c>
      <c r="M32" s="1">
        <f>SUM(M12:M31)</f>
        <v>0</v>
      </c>
      <c r="N32" s="1">
        <f>SUM(N12:N31)</f>
        <v>189264.4</v>
      </c>
      <c r="O32" s="1">
        <v>0</v>
      </c>
      <c r="P32" s="1">
        <f t="shared" ref="P32" si="10">SUM(P13:P31)</f>
        <v>0</v>
      </c>
      <c r="Q32" s="1">
        <f>SUM(Q12:Q31)</f>
        <v>47888.1</v>
      </c>
      <c r="R32" s="7">
        <f>SUM(R12:R31)</f>
        <v>25782.1</v>
      </c>
      <c r="S32" s="13">
        <f>SUM(S12:S31)</f>
        <v>-2897.2</v>
      </c>
      <c r="T32" s="1"/>
      <c r="U32" s="1">
        <f>SUM(U12:U31)</f>
        <v>22</v>
      </c>
      <c r="V32" s="26">
        <f>SUM(V12:V31)</f>
        <v>95</v>
      </c>
    </row>
    <row r="33" spans="1:22" ht="26.25" customHeight="1" x14ac:dyDescent="0.25">
      <c r="A33" s="6" t="s">
        <v>38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/>
      <c r="S33" s="4"/>
      <c r="T33" s="4"/>
      <c r="U33" s="4"/>
      <c r="V33" s="4"/>
    </row>
    <row r="34" spans="1:22" ht="18.75" x14ac:dyDescent="0.3">
      <c r="A34" s="42" t="s">
        <v>37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</row>
  </sheetData>
  <mergeCells count="29">
    <mergeCell ref="A34:V34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</mergeCells>
  <pageMargins left="0.70866141732283472" right="0.70866141732283472" top="0.74803149606299213" bottom="0.74803149606299213" header="0.31496062992125984" footer="0.31496062992125984"/>
  <pageSetup paperSize="8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11" sqref="K11"/>
    </sheetView>
  </sheetViews>
  <sheetFormatPr defaultRowHeight="15" x14ac:dyDescent="0.25"/>
  <cols>
    <col min="1" max="1" width="33.42578125" customWidth="1"/>
    <col min="2" max="2" width="16.42578125" customWidth="1"/>
    <col min="3" max="3" width="13.28515625" customWidth="1"/>
    <col min="4" max="4" width="16.28515625" customWidth="1"/>
    <col min="5" max="5" width="20.140625" customWidth="1"/>
    <col min="6" max="6" width="18.42578125" customWidth="1"/>
    <col min="7" max="7" width="19" customWidth="1"/>
    <col min="8" max="8" width="16.85546875" customWidth="1"/>
    <col min="9" max="9" width="19.85546875" customWidth="1"/>
    <col min="10" max="10" width="18.42578125" customWidth="1"/>
    <col min="11" max="11" width="18.85546875" customWidth="1"/>
    <col min="12" max="12" width="18.42578125" customWidth="1"/>
    <col min="13" max="13" width="18.5703125" customWidth="1"/>
    <col min="14" max="14" width="17.7109375" customWidth="1"/>
    <col min="15" max="15" width="2" hidden="1" customWidth="1"/>
    <col min="16" max="17" width="0.42578125" hidden="1" customWidth="1"/>
  </cols>
  <sheetData>
    <row r="1" spans="1:17" ht="15" customHeight="1" x14ac:dyDescent="0.25">
      <c r="A1" s="75" t="s">
        <v>71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7" ht="51.75" customHeight="1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7" ht="58.5" customHeight="1" x14ac:dyDescent="0.25">
      <c r="A3" s="43" t="s">
        <v>33</v>
      </c>
      <c r="B3" s="77" t="s">
        <v>51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ht="115.5" customHeight="1" x14ac:dyDescent="0.25">
      <c r="A4" s="43"/>
      <c r="B4" s="78" t="s">
        <v>44</v>
      </c>
      <c r="C4" s="78"/>
      <c r="D4" s="79"/>
      <c r="E4" s="77" t="s">
        <v>45</v>
      </c>
      <c r="F4" s="77"/>
      <c r="G4" s="77" t="s">
        <v>46</v>
      </c>
      <c r="H4" s="77"/>
      <c r="I4" s="77" t="s">
        <v>47</v>
      </c>
      <c r="J4" s="77"/>
      <c r="K4" s="84" t="s">
        <v>48</v>
      </c>
      <c r="L4" s="84"/>
      <c r="M4" s="77" t="s">
        <v>57</v>
      </c>
      <c r="N4" s="77" t="s">
        <v>58</v>
      </c>
    </row>
    <row r="5" spans="1:17" ht="15" customHeight="1" x14ac:dyDescent="0.25">
      <c r="A5" s="43"/>
      <c r="B5" s="80" t="s">
        <v>72</v>
      </c>
      <c r="C5" s="80" t="s">
        <v>73</v>
      </c>
      <c r="D5" s="81" t="s">
        <v>52</v>
      </c>
      <c r="E5" s="72" t="s">
        <v>75</v>
      </c>
      <c r="F5" s="72" t="s">
        <v>50</v>
      </c>
      <c r="G5" s="72" t="s">
        <v>75</v>
      </c>
      <c r="H5" s="72" t="s">
        <v>50</v>
      </c>
      <c r="I5" s="86" t="s">
        <v>76</v>
      </c>
      <c r="J5" s="72" t="s">
        <v>50</v>
      </c>
      <c r="K5" s="72" t="s">
        <v>49</v>
      </c>
      <c r="L5" s="72" t="s">
        <v>50</v>
      </c>
      <c r="M5" s="77"/>
      <c r="N5" s="77"/>
    </row>
    <row r="6" spans="1:17" x14ac:dyDescent="0.25">
      <c r="A6" s="43"/>
      <c r="B6" s="80"/>
      <c r="C6" s="80"/>
      <c r="D6" s="82"/>
      <c r="E6" s="72"/>
      <c r="F6" s="72"/>
      <c r="G6" s="72"/>
      <c r="H6" s="72"/>
      <c r="I6" s="87"/>
      <c r="J6" s="72"/>
      <c r="K6" s="72"/>
      <c r="L6" s="72"/>
      <c r="M6" s="77"/>
      <c r="N6" s="77"/>
    </row>
    <row r="7" spans="1:17" ht="74.25" customHeight="1" x14ac:dyDescent="0.25">
      <c r="A7" s="43"/>
      <c r="B7" s="80"/>
      <c r="C7" s="80"/>
      <c r="D7" s="83"/>
      <c r="E7" s="72"/>
      <c r="F7" s="72"/>
      <c r="G7" s="72"/>
      <c r="H7" s="72"/>
      <c r="I7" s="88"/>
      <c r="J7" s="72"/>
      <c r="K7" s="72"/>
      <c r="L7" s="72"/>
      <c r="M7" s="77"/>
      <c r="N7" s="77"/>
    </row>
    <row r="8" spans="1:17" ht="15" customHeight="1" x14ac:dyDescent="0.25">
      <c r="A8" s="85">
        <v>1</v>
      </c>
      <c r="B8" s="89">
        <v>2</v>
      </c>
      <c r="C8" s="89" t="s">
        <v>66</v>
      </c>
      <c r="D8" s="73" t="s">
        <v>74</v>
      </c>
      <c r="E8" s="71">
        <v>3</v>
      </c>
      <c r="F8" s="71">
        <v>4</v>
      </c>
      <c r="G8" s="71">
        <v>5</v>
      </c>
      <c r="H8" s="71">
        <v>6</v>
      </c>
      <c r="I8" s="71">
        <v>7</v>
      </c>
      <c r="J8" s="71">
        <v>8</v>
      </c>
      <c r="K8" s="71" t="s">
        <v>69</v>
      </c>
      <c r="L8" s="71" t="s">
        <v>70</v>
      </c>
      <c r="M8" s="71">
        <v>11</v>
      </c>
      <c r="N8" s="71">
        <v>12</v>
      </c>
    </row>
    <row r="9" spans="1:17" ht="10.5" customHeight="1" x14ac:dyDescent="0.25">
      <c r="A9" s="85"/>
      <c r="B9" s="90"/>
      <c r="C9" s="90"/>
      <c r="D9" s="74"/>
      <c r="E9" s="71"/>
      <c r="F9" s="71"/>
      <c r="G9" s="71"/>
      <c r="H9" s="71"/>
      <c r="I9" s="71"/>
      <c r="J9" s="71"/>
      <c r="K9" s="71"/>
      <c r="L9" s="71"/>
      <c r="M9" s="71"/>
      <c r="N9" s="71"/>
    </row>
    <row r="10" spans="1:17" ht="15" hidden="1" customHeight="1" x14ac:dyDescent="0.25">
      <c r="A10" s="85"/>
      <c r="B10" s="21"/>
      <c r="C10" s="21"/>
      <c r="D10" s="21"/>
      <c r="E10" s="71"/>
      <c r="F10" s="71"/>
      <c r="G10" s="71"/>
      <c r="H10" s="71"/>
      <c r="I10" s="71"/>
      <c r="J10" s="71"/>
      <c r="K10" s="71"/>
      <c r="L10" s="71"/>
      <c r="M10" s="71"/>
      <c r="N10" s="71"/>
    </row>
    <row r="11" spans="1:17" ht="39.75" customHeight="1" x14ac:dyDescent="0.25">
      <c r="A11" s="40" t="s">
        <v>43</v>
      </c>
      <c r="B11" s="36">
        <v>1073380.3999999999</v>
      </c>
      <c r="C11" s="36">
        <v>213659.1</v>
      </c>
      <c r="D11" s="36">
        <f>C11/B11*100</f>
        <v>19.899999999999999</v>
      </c>
      <c r="E11" s="37">
        <v>172846.5</v>
      </c>
      <c r="F11" s="37">
        <v>43211.6</v>
      </c>
      <c r="G11" s="37">
        <v>0</v>
      </c>
      <c r="H11" s="37">
        <v>0</v>
      </c>
      <c r="I11" s="37">
        <v>0</v>
      </c>
      <c r="J11" s="37">
        <v>0</v>
      </c>
      <c r="K11" s="37">
        <f>B11+E11+G11+I11</f>
        <v>1246226.8999999999</v>
      </c>
      <c r="L11" s="37">
        <f>C11+F11+H11+J11</f>
        <v>256870.7</v>
      </c>
      <c r="M11" s="37">
        <v>2</v>
      </c>
      <c r="N11" s="37">
        <v>70</v>
      </c>
    </row>
    <row r="12" spans="1:17" ht="56.25" x14ac:dyDescent="0.25">
      <c r="A12" s="16" t="s">
        <v>10</v>
      </c>
      <c r="B12" s="7">
        <v>124145</v>
      </c>
      <c r="C12" s="7">
        <v>19608.8</v>
      </c>
      <c r="D12" s="7">
        <f>C12/B12*100</f>
        <v>15.8</v>
      </c>
      <c r="E12" s="7">
        <v>35247.9</v>
      </c>
      <c r="F12" s="7">
        <v>8811.9</v>
      </c>
      <c r="G12" s="7">
        <v>42701.2</v>
      </c>
      <c r="H12" s="7">
        <v>10675.3</v>
      </c>
      <c r="I12" s="7">
        <v>0</v>
      </c>
      <c r="J12" s="7">
        <v>0</v>
      </c>
      <c r="K12" s="1">
        <f>B12+E12+G12+I12</f>
        <v>202094.1</v>
      </c>
      <c r="L12" s="1">
        <f>C12+F12+H12+J12</f>
        <v>39096</v>
      </c>
      <c r="M12" s="1">
        <v>2</v>
      </c>
      <c r="N12" s="22">
        <v>4</v>
      </c>
    </row>
    <row r="13" spans="1:17" ht="26.25" customHeight="1" x14ac:dyDescent="0.25">
      <c r="A13" s="16" t="s">
        <v>42</v>
      </c>
      <c r="B13" s="7">
        <v>7196.9</v>
      </c>
      <c r="C13" s="7">
        <v>1212.7</v>
      </c>
      <c r="D13" s="7">
        <f t="shared" ref="D13:D31" si="0">C13/B13*100</f>
        <v>16.899999999999999</v>
      </c>
      <c r="E13" s="7">
        <v>468.8</v>
      </c>
      <c r="F13" s="7">
        <v>117.2</v>
      </c>
      <c r="G13" s="7">
        <v>0</v>
      </c>
      <c r="H13" s="7">
        <v>0</v>
      </c>
      <c r="I13" s="7">
        <v>6216.8</v>
      </c>
      <c r="J13" s="7">
        <v>1554.2</v>
      </c>
      <c r="K13" s="1">
        <f t="shared" ref="K13:K30" si="1">B13+E13+G13+I13</f>
        <v>13882.5</v>
      </c>
      <c r="L13" s="1">
        <f t="shared" ref="L13:L31" si="2">C13+F13+H13+J13</f>
        <v>2884.1</v>
      </c>
      <c r="M13" s="1">
        <v>1</v>
      </c>
      <c r="N13" s="7">
        <v>1</v>
      </c>
    </row>
    <row r="14" spans="1:17" ht="27.75" customHeight="1" x14ac:dyDescent="0.25">
      <c r="A14" s="17" t="s">
        <v>11</v>
      </c>
      <c r="B14" s="7">
        <v>8887.2000000000007</v>
      </c>
      <c r="C14" s="7">
        <v>2189.6999999999998</v>
      </c>
      <c r="D14" s="7">
        <f t="shared" si="0"/>
        <v>24.6</v>
      </c>
      <c r="E14" s="7">
        <v>2056.5</v>
      </c>
      <c r="F14" s="7">
        <v>514.1</v>
      </c>
      <c r="G14" s="7">
        <v>3467.7</v>
      </c>
      <c r="H14" s="7">
        <v>866.9</v>
      </c>
      <c r="I14" s="7">
        <v>16001.7</v>
      </c>
      <c r="J14" s="7">
        <v>3042.1</v>
      </c>
      <c r="K14" s="1">
        <f t="shared" si="1"/>
        <v>30413.1</v>
      </c>
      <c r="L14" s="1">
        <f t="shared" si="2"/>
        <v>6612.8</v>
      </c>
      <c r="M14" s="1">
        <v>1</v>
      </c>
      <c r="N14" s="1">
        <v>0</v>
      </c>
    </row>
    <row r="15" spans="1:17" ht="43.5" customHeight="1" x14ac:dyDescent="0.25">
      <c r="A15" s="17" t="s">
        <v>12</v>
      </c>
      <c r="B15" s="7">
        <v>8759.2999999999993</v>
      </c>
      <c r="C15" s="7">
        <v>1711.8</v>
      </c>
      <c r="D15" s="7">
        <f t="shared" si="0"/>
        <v>19.5</v>
      </c>
      <c r="E15" s="7">
        <v>2991</v>
      </c>
      <c r="F15" s="7">
        <v>747.7</v>
      </c>
      <c r="G15" s="7">
        <v>6632.8</v>
      </c>
      <c r="H15" s="7">
        <v>1658.2</v>
      </c>
      <c r="I15" s="7">
        <v>13202.6</v>
      </c>
      <c r="J15" s="7">
        <v>2898.6</v>
      </c>
      <c r="K15" s="7">
        <f t="shared" si="1"/>
        <v>31585.7</v>
      </c>
      <c r="L15" s="7">
        <f t="shared" si="2"/>
        <v>7016.3</v>
      </c>
      <c r="M15" s="7">
        <v>1</v>
      </c>
      <c r="N15" s="7">
        <v>2</v>
      </c>
    </row>
    <row r="16" spans="1:17" ht="36" customHeight="1" x14ac:dyDescent="0.25">
      <c r="A16" s="17" t="s">
        <v>13</v>
      </c>
      <c r="B16" s="7">
        <v>6354</v>
      </c>
      <c r="C16" s="7">
        <v>1368.8</v>
      </c>
      <c r="D16" s="7">
        <f t="shared" si="0"/>
        <v>21.5</v>
      </c>
      <c r="E16" s="7">
        <v>6901.5</v>
      </c>
      <c r="F16" s="7">
        <v>1725.3</v>
      </c>
      <c r="G16" s="7">
        <v>16584.900000000001</v>
      </c>
      <c r="H16" s="7">
        <v>4146.2</v>
      </c>
      <c r="I16" s="7">
        <v>5770.7</v>
      </c>
      <c r="J16" s="7">
        <v>1094</v>
      </c>
      <c r="K16" s="1">
        <f t="shared" si="1"/>
        <v>35611.1</v>
      </c>
      <c r="L16" s="1">
        <f t="shared" si="2"/>
        <v>8334.2999999999993</v>
      </c>
      <c r="M16" s="1">
        <v>1</v>
      </c>
      <c r="N16" s="7">
        <v>2</v>
      </c>
    </row>
    <row r="17" spans="1:14" ht="35.25" customHeight="1" x14ac:dyDescent="0.25">
      <c r="A17" s="17" t="s">
        <v>15</v>
      </c>
      <c r="B17" s="7">
        <v>2213.6999999999998</v>
      </c>
      <c r="C17" s="7">
        <v>381.7</v>
      </c>
      <c r="D17" s="7">
        <f t="shared" si="0"/>
        <v>17.2</v>
      </c>
      <c r="E17" s="7">
        <v>2386</v>
      </c>
      <c r="F17" s="7">
        <v>596.5</v>
      </c>
      <c r="G17" s="7">
        <v>6597.3</v>
      </c>
      <c r="H17" s="7">
        <v>1649.3</v>
      </c>
      <c r="I17" s="7">
        <v>9479.2999999999993</v>
      </c>
      <c r="J17" s="7">
        <v>2369.8000000000002</v>
      </c>
      <c r="K17" s="1">
        <f t="shared" si="1"/>
        <v>20676.3</v>
      </c>
      <c r="L17" s="1">
        <f t="shared" si="2"/>
        <v>4997.3</v>
      </c>
      <c r="M17" s="1">
        <v>1</v>
      </c>
      <c r="N17" s="1">
        <v>1</v>
      </c>
    </row>
    <row r="18" spans="1:14" ht="36.75" customHeight="1" x14ac:dyDescent="0.25">
      <c r="A18" s="17" t="s">
        <v>16</v>
      </c>
      <c r="B18" s="7">
        <v>762.5</v>
      </c>
      <c r="C18" s="7">
        <v>153.6</v>
      </c>
      <c r="D18" s="7">
        <f t="shared" si="0"/>
        <v>20.100000000000001</v>
      </c>
      <c r="E18" s="7">
        <v>1468.9</v>
      </c>
      <c r="F18" s="7">
        <v>367.2</v>
      </c>
      <c r="G18" s="7">
        <v>5322.9</v>
      </c>
      <c r="H18" s="7">
        <v>1330.7</v>
      </c>
      <c r="I18" s="7">
        <v>11010.6</v>
      </c>
      <c r="J18" s="7">
        <v>2523.3000000000002</v>
      </c>
      <c r="K18" s="1">
        <f t="shared" si="1"/>
        <v>18564.900000000001</v>
      </c>
      <c r="L18" s="1">
        <f t="shared" si="2"/>
        <v>4374.8</v>
      </c>
      <c r="M18" s="1">
        <v>1</v>
      </c>
      <c r="N18" s="1">
        <v>1</v>
      </c>
    </row>
    <row r="19" spans="1:14" ht="36" customHeight="1" x14ac:dyDescent="0.25">
      <c r="A19" s="17" t="s">
        <v>14</v>
      </c>
      <c r="B19" s="7">
        <v>3525.8</v>
      </c>
      <c r="C19" s="7">
        <v>994.8</v>
      </c>
      <c r="D19" s="7">
        <f t="shared" si="0"/>
        <v>28.2</v>
      </c>
      <c r="E19" s="7">
        <v>1652</v>
      </c>
      <c r="F19" s="7">
        <v>413</v>
      </c>
      <c r="G19" s="7">
        <v>4494.8999999999996</v>
      </c>
      <c r="H19" s="7">
        <v>1123.7</v>
      </c>
      <c r="I19" s="7">
        <v>6273.8</v>
      </c>
      <c r="J19" s="7">
        <v>1366.6</v>
      </c>
      <c r="K19" s="1">
        <f t="shared" si="1"/>
        <v>15946.5</v>
      </c>
      <c r="L19" s="1">
        <f t="shared" si="2"/>
        <v>3898.1</v>
      </c>
      <c r="M19" s="1">
        <v>1</v>
      </c>
      <c r="N19" s="1">
        <v>1</v>
      </c>
    </row>
    <row r="20" spans="1:14" ht="36" customHeight="1" x14ac:dyDescent="0.25">
      <c r="A20" s="17" t="s">
        <v>17</v>
      </c>
      <c r="B20" s="7">
        <v>2014</v>
      </c>
      <c r="C20" s="7">
        <v>436</v>
      </c>
      <c r="D20" s="7">
        <f t="shared" si="0"/>
        <v>21.6</v>
      </c>
      <c r="E20" s="7">
        <v>2907.7</v>
      </c>
      <c r="F20" s="7">
        <v>726.9</v>
      </c>
      <c r="G20" s="7">
        <v>8328.7000000000007</v>
      </c>
      <c r="H20" s="7">
        <v>2082.1</v>
      </c>
      <c r="I20" s="7">
        <v>7344</v>
      </c>
      <c r="J20" s="7">
        <v>0</v>
      </c>
      <c r="K20" s="1">
        <f t="shared" si="1"/>
        <v>20594.400000000001</v>
      </c>
      <c r="L20" s="1">
        <f t="shared" si="2"/>
        <v>3245</v>
      </c>
      <c r="M20" s="1">
        <v>1</v>
      </c>
      <c r="N20" s="1">
        <v>1</v>
      </c>
    </row>
    <row r="21" spans="1:14" ht="36" customHeight="1" x14ac:dyDescent="0.25">
      <c r="A21" s="17" t="s">
        <v>18</v>
      </c>
      <c r="B21" s="7">
        <v>2931.4</v>
      </c>
      <c r="C21" s="7">
        <v>504.8</v>
      </c>
      <c r="D21" s="7">
        <f t="shared" si="0"/>
        <v>17.2</v>
      </c>
      <c r="E21" s="7">
        <v>3505.1</v>
      </c>
      <c r="F21" s="7">
        <v>876.3</v>
      </c>
      <c r="G21" s="7">
        <v>8887.1</v>
      </c>
      <c r="H21" s="7">
        <v>2221.6999999999998</v>
      </c>
      <c r="I21" s="7">
        <v>9624.2999999999993</v>
      </c>
      <c r="J21" s="7">
        <v>2165.8000000000002</v>
      </c>
      <c r="K21" s="1">
        <f t="shared" si="1"/>
        <v>24947.9</v>
      </c>
      <c r="L21" s="1">
        <f t="shared" si="2"/>
        <v>5768.6</v>
      </c>
      <c r="M21" s="1">
        <v>1</v>
      </c>
      <c r="N21" s="1">
        <v>1</v>
      </c>
    </row>
    <row r="22" spans="1:14" ht="39" customHeight="1" x14ac:dyDescent="0.25">
      <c r="A22" s="17" t="s">
        <v>19</v>
      </c>
      <c r="B22" s="7">
        <v>9612.7000000000007</v>
      </c>
      <c r="C22" s="7">
        <v>1634.4</v>
      </c>
      <c r="D22" s="7">
        <f t="shared" si="0"/>
        <v>17</v>
      </c>
      <c r="E22" s="7">
        <v>3811</v>
      </c>
      <c r="F22" s="7">
        <v>952.7</v>
      </c>
      <c r="G22" s="7">
        <v>9505.1</v>
      </c>
      <c r="H22" s="7">
        <v>2376.1999999999998</v>
      </c>
      <c r="I22" s="7">
        <v>10222.799999999999</v>
      </c>
      <c r="J22" s="7">
        <v>2555.6999999999998</v>
      </c>
      <c r="K22" s="1">
        <f t="shared" si="1"/>
        <v>33151.599999999999</v>
      </c>
      <c r="L22" s="1">
        <f t="shared" si="2"/>
        <v>7519</v>
      </c>
      <c r="M22" s="1">
        <v>1</v>
      </c>
      <c r="N22" s="1">
        <v>2</v>
      </c>
    </row>
    <row r="23" spans="1:14" ht="40.5" customHeight="1" x14ac:dyDescent="0.25">
      <c r="A23" s="17" t="s">
        <v>20</v>
      </c>
      <c r="B23" s="7">
        <v>9798.7999999999993</v>
      </c>
      <c r="C23" s="7">
        <v>3135</v>
      </c>
      <c r="D23" s="7">
        <f t="shared" si="0"/>
        <v>32</v>
      </c>
      <c r="E23" s="7">
        <v>6397</v>
      </c>
      <c r="F23" s="7">
        <v>1599.2</v>
      </c>
      <c r="G23" s="7">
        <v>13769.3</v>
      </c>
      <c r="H23" s="7">
        <v>3442.3</v>
      </c>
      <c r="I23" s="7">
        <v>11057.6</v>
      </c>
      <c r="J23" s="7">
        <v>2371.1999999999998</v>
      </c>
      <c r="K23" s="1">
        <f t="shared" si="1"/>
        <v>41022.699999999997</v>
      </c>
      <c r="L23" s="1">
        <f t="shared" si="2"/>
        <v>10547.7</v>
      </c>
      <c r="M23" s="1">
        <v>1</v>
      </c>
      <c r="N23" s="7">
        <v>2</v>
      </c>
    </row>
    <row r="24" spans="1:14" ht="48" customHeight="1" x14ac:dyDescent="0.25">
      <c r="A24" s="17" t="s">
        <v>28</v>
      </c>
      <c r="B24" s="7">
        <v>5982.8</v>
      </c>
      <c r="C24" s="7">
        <v>2348</v>
      </c>
      <c r="D24" s="7">
        <f t="shared" si="0"/>
        <v>39.200000000000003</v>
      </c>
      <c r="E24" s="7">
        <v>2271.4</v>
      </c>
      <c r="F24" s="7">
        <v>567.79999999999995</v>
      </c>
      <c r="G24" s="7">
        <v>5593</v>
      </c>
      <c r="H24" s="7">
        <v>1398.2</v>
      </c>
      <c r="I24" s="7">
        <v>13142.9</v>
      </c>
      <c r="J24" s="7">
        <v>3285.7</v>
      </c>
      <c r="K24" s="1">
        <f t="shared" si="1"/>
        <v>26990.1</v>
      </c>
      <c r="L24" s="1">
        <f t="shared" si="2"/>
        <v>7599.7</v>
      </c>
      <c r="M24" s="1">
        <v>1</v>
      </c>
      <c r="N24" s="1">
        <v>1</v>
      </c>
    </row>
    <row r="25" spans="1:14" ht="42" customHeight="1" x14ac:dyDescent="0.25">
      <c r="A25" s="17" t="s">
        <v>21</v>
      </c>
      <c r="B25" s="7">
        <v>4779.2</v>
      </c>
      <c r="C25" s="7">
        <v>1011.1</v>
      </c>
      <c r="D25" s="7">
        <f t="shared" si="0"/>
        <v>21.2</v>
      </c>
      <c r="E25" s="7">
        <v>2613.3000000000002</v>
      </c>
      <c r="F25" s="7">
        <v>653.29999999999995</v>
      </c>
      <c r="G25" s="7">
        <v>6636.3</v>
      </c>
      <c r="H25" s="7">
        <v>1659</v>
      </c>
      <c r="I25" s="7">
        <v>12899.4</v>
      </c>
      <c r="J25" s="7">
        <v>3224.8</v>
      </c>
      <c r="K25" s="1">
        <f t="shared" si="1"/>
        <v>26928.2</v>
      </c>
      <c r="L25" s="1">
        <f t="shared" si="2"/>
        <v>6548.2</v>
      </c>
      <c r="M25" s="1">
        <v>1</v>
      </c>
      <c r="N25" s="1">
        <v>1</v>
      </c>
    </row>
    <row r="26" spans="1:14" ht="38.25" customHeight="1" x14ac:dyDescent="0.25">
      <c r="A26" s="17" t="s">
        <v>22</v>
      </c>
      <c r="B26" s="7">
        <v>5461</v>
      </c>
      <c r="C26" s="7">
        <v>1771.5</v>
      </c>
      <c r="D26" s="7">
        <f t="shared" si="0"/>
        <v>32.4</v>
      </c>
      <c r="E26" s="7">
        <v>2905.9</v>
      </c>
      <c r="F26" s="7">
        <v>726.4</v>
      </c>
      <c r="G26" s="7">
        <v>7596.8</v>
      </c>
      <c r="H26" s="7">
        <v>1899.2</v>
      </c>
      <c r="I26" s="7">
        <v>6749.7</v>
      </c>
      <c r="J26" s="7">
        <v>1417.9</v>
      </c>
      <c r="K26" s="1">
        <f t="shared" si="1"/>
        <v>22713.4</v>
      </c>
      <c r="L26" s="1">
        <f t="shared" si="2"/>
        <v>5815</v>
      </c>
      <c r="M26" s="1">
        <v>1</v>
      </c>
      <c r="N26" s="1">
        <v>1</v>
      </c>
    </row>
    <row r="27" spans="1:14" ht="46.5" customHeight="1" x14ac:dyDescent="0.25">
      <c r="A27" s="17" t="s">
        <v>23</v>
      </c>
      <c r="B27" s="7">
        <v>33573.1</v>
      </c>
      <c r="C27" s="7">
        <v>7964.2</v>
      </c>
      <c r="D27" s="7">
        <f t="shared" si="0"/>
        <v>23.7</v>
      </c>
      <c r="E27" s="7">
        <v>3389.6</v>
      </c>
      <c r="F27" s="7">
        <v>847.4</v>
      </c>
      <c r="G27" s="7">
        <v>0</v>
      </c>
      <c r="H27" s="7">
        <v>0</v>
      </c>
      <c r="I27" s="7">
        <v>0</v>
      </c>
      <c r="J27" s="7">
        <v>0</v>
      </c>
      <c r="K27" s="1">
        <f t="shared" si="1"/>
        <v>36962.699999999997</v>
      </c>
      <c r="L27" s="1">
        <f t="shared" si="2"/>
        <v>8811.6</v>
      </c>
      <c r="M27" s="1">
        <v>1</v>
      </c>
      <c r="N27" s="1">
        <v>1</v>
      </c>
    </row>
    <row r="28" spans="1:14" ht="38.25" customHeight="1" x14ac:dyDescent="0.25">
      <c r="A28" s="17" t="s">
        <v>24</v>
      </c>
      <c r="B28" s="7">
        <v>3767.1</v>
      </c>
      <c r="C28" s="7">
        <v>913.1</v>
      </c>
      <c r="D28" s="7">
        <f t="shared" si="0"/>
        <v>24.2</v>
      </c>
      <c r="E28" s="7">
        <v>2368.6</v>
      </c>
      <c r="F28" s="7">
        <v>592.1</v>
      </c>
      <c r="G28" s="7">
        <v>6004.8</v>
      </c>
      <c r="H28" s="7">
        <v>1501.2</v>
      </c>
      <c r="I28" s="7">
        <v>10050.200000000001</v>
      </c>
      <c r="J28" s="7">
        <v>2512.5</v>
      </c>
      <c r="K28" s="1">
        <f t="shared" si="1"/>
        <v>22190.7</v>
      </c>
      <c r="L28" s="1">
        <f t="shared" si="2"/>
        <v>5518.9</v>
      </c>
      <c r="M28" s="1">
        <v>1</v>
      </c>
      <c r="N28" s="1">
        <v>1</v>
      </c>
    </row>
    <row r="29" spans="1:14" ht="37.5" customHeight="1" x14ac:dyDescent="0.25">
      <c r="A29" s="17" t="s">
        <v>25</v>
      </c>
      <c r="B29" s="7">
        <v>2143.6</v>
      </c>
      <c r="C29" s="7">
        <v>431.3</v>
      </c>
      <c r="D29" s="7">
        <f t="shared" si="0"/>
        <v>20.100000000000001</v>
      </c>
      <c r="E29" s="7">
        <v>1637.5</v>
      </c>
      <c r="F29" s="7">
        <v>409.3</v>
      </c>
      <c r="G29" s="7">
        <v>5318.5</v>
      </c>
      <c r="H29" s="7">
        <v>1329.6</v>
      </c>
      <c r="I29" s="7">
        <v>12259.7</v>
      </c>
      <c r="J29" s="7">
        <v>3064.9</v>
      </c>
      <c r="K29" s="1">
        <f t="shared" si="1"/>
        <v>21359.3</v>
      </c>
      <c r="L29" s="1">
        <f t="shared" si="2"/>
        <v>5235.1000000000004</v>
      </c>
      <c r="M29" s="1">
        <v>1</v>
      </c>
      <c r="N29" s="1">
        <v>1</v>
      </c>
    </row>
    <row r="30" spans="1:14" ht="39.75" customHeight="1" x14ac:dyDescent="0.25">
      <c r="A30" s="17" t="s">
        <v>26</v>
      </c>
      <c r="B30" s="7">
        <v>3419.1</v>
      </c>
      <c r="C30" s="7">
        <v>609.29999999999995</v>
      </c>
      <c r="D30" s="7">
        <f t="shared" si="0"/>
        <v>17.8</v>
      </c>
      <c r="E30" s="7">
        <v>2293.8000000000002</v>
      </c>
      <c r="F30" s="7">
        <v>573.4</v>
      </c>
      <c r="G30" s="7">
        <v>6879.7</v>
      </c>
      <c r="H30" s="7">
        <v>1719.9</v>
      </c>
      <c r="I30" s="7">
        <v>9185.2000000000007</v>
      </c>
      <c r="J30" s="7">
        <v>2296.3000000000002</v>
      </c>
      <c r="K30" s="1">
        <f t="shared" si="1"/>
        <v>21777.8</v>
      </c>
      <c r="L30" s="1">
        <f t="shared" si="2"/>
        <v>5198.8999999999996</v>
      </c>
      <c r="M30" s="1">
        <v>1</v>
      </c>
      <c r="N30" s="7">
        <v>1</v>
      </c>
    </row>
    <row r="31" spans="1:14" ht="22.5" customHeight="1" x14ac:dyDescent="0.25">
      <c r="A31" s="18" t="s">
        <v>27</v>
      </c>
      <c r="B31" s="7">
        <f t="shared" ref="B31:N31" si="3">SUM(B12:B30)</f>
        <v>245327.2</v>
      </c>
      <c r="C31" s="7">
        <f t="shared" si="3"/>
        <v>48380.6</v>
      </c>
      <c r="D31" s="7">
        <f t="shared" si="0"/>
        <v>19.7</v>
      </c>
      <c r="E31" s="7">
        <f t="shared" si="3"/>
        <v>87273.5</v>
      </c>
      <c r="F31" s="7">
        <f t="shared" si="3"/>
        <v>21817.7</v>
      </c>
      <c r="G31" s="7">
        <f t="shared" si="3"/>
        <v>164321</v>
      </c>
      <c r="H31" s="7">
        <f t="shared" si="3"/>
        <v>41079.699999999997</v>
      </c>
      <c r="I31" s="7">
        <f t="shared" si="3"/>
        <v>170491.3</v>
      </c>
      <c r="J31" s="7">
        <f t="shared" si="3"/>
        <v>37743.4</v>
      </c>
      <c r="K31" s="1">
        <f>B31+E31+G31+I31</f>
        <v>667413</v>
      </c>
      <c r="L31" s="1">
        <f t="shared" si="2"/>
        <v>149021.4</v>
      </c>
      <c r="M31" s="1">
        <f t="shared" si="3"/>
        <v>20</v>
      </c>
      <c r="N31" s="1">
        <f t="shared" si="3"/>
        <v>25</v>
      </c>
    </row>
    <row r="32" spans="1:14" ht="15.75" x14ac:dyDescent="0.25">
      <c r="E32" s="15"/>
      <c r="G32" s="41"/>
      <c r="H32" s="41"/>
      <c r="I32" s="41"/>
      <c r="J32" s="41"/>
    </row>
  </sheetData>
  <mergeCells count="35">
    <mergeCell ref="L8:L10"/>
    <mergeCell ref="M8:M10"/>
    <mergeCell ref="N8:N10"/>
    <mergeCell ref="F8:F10"/>
    <mergeCell ref="G8:G10"/>
    <mergeCell ref="H8:H10"/>
    <mergeCell ref="I8:I10"/>
    <mergeCell ref="J8:J10"/>
    <mergeCell ref="K8:K10"/>
    <mergeCell ref="I5:I7"/>
    <mergeCell ref="J5:J7"/>
    <mergeCell ref="B5:B7"/>
    <mergeCell ref="C5:C7"/>
    <mergeCell ref="D5:D7"/>
    <mergeCell ref="A8:A10"/>
    <mergeCell ref="B8:B9"/>
    <mergeCell ref="C8:C9"/>
    <mergeCell ref="D8:D9"/>
    <mergeCell ref="E8:E10"/>
    <mergeCell ref="A1:N2"/>
    <mergeCell ref="A3:A7"/>
    <mergeCell ref="B3:Q3"/>
    <mergeCell ref="B4:D4"/>
    <mergeCell ref="E4:F4"/>
    <mergeCell ref="G4:H4"/>
    <mergeCell ref="I4:J4"/>
    <mergeCell ref="K4:L4"/>
    <mergeCell ref="M4:M7"/>
    <mergeCell ref="N4:N7"/>
    <mergeCell ref="K5:K7"/>
    <mergeCell ref="L5:L7"/>
    <mergeCell ref="E5:E7"/>
    <mergeCell ref="F5:F7"/>
    <mergeCell ref="G5:G7"/>
    <mergeCell ref="H5:H7"/>
  </mergeCells>
  <pageMargins left="0.51181102362204722" right="0.19685039370078741" top="0.35433070866141736" bottom="0.35433070866141736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01.04.2026</vt:lpstr>
      <vt:lpstr>Прил на 01.04.2026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2026-04-15T09:20:30Z</dcterms:modified>
</cp:coreProperties>
</file>