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000" activeTab="1"/>
  </bookViews>
  <sheets>
    <sheet name="на 01.07.2026" sheetId="73" r:id="rId1"/>
    <sheet name="Прил на 01.07.2026  " sheetId="74" r:id="rId2"/>
  </sheets>
  <calcPr calcId="162913" fullPrecision="0"/>
</workbook>
</file>

<file path=xl/calcChain.xml><?xml version="1.0" encoding="utf-8"?>
<calcChain xmlns="http://schemas.openxmlformats.org/spreadsheetml/2006/main">
  <c r="B31" i="74" l="1"/>
  <c r="O31" i="74"/>
  <c r="N31" i="74"/>
  <c r="K31" i="74"/>
  <c r="J31" i="74"/>
  <c r="I31" i="74"/>
  <c r="H31" i="74"/>
  <c r="G31" i="74"/>
  <c r="F31" i="74"/>
  <c r="D31" i="74"/>
  <c r="C31" i="74"/>
  <c r="J23" i="73" l="1"/>
  <c r="R23" i="73" s="1"/>
  <c r="L30" i="74" l="1"/>
  <c r="L29" i="74"/>
  <c r="L28" i="74"/>
  <c r="L27" i="74"/>
  <c r="L26" i="74"/>
  <c r="L25" i="74"/>
  <c r="L24" i="74"/>
  <c r="L23" i="74"/>
  <c r="L22" i="74"/>
  <c r="L21" i="74"/>
  <c r="L20" i="74"/>
  <c r="L19" i="74"/>
  <c r="L18" i="74"/>
  <c r="L17" i="74"/>
  <c r="L16" i="74"/>
  <c r="L15" i="74"/>
  <c r="L14" i="74"/>
  <c r="L13" i="74"/>
  <c r="L12" i="74"/>
  <c r="L11" i="74"/>
  <c r="M11" i="74"/>
  <c r="E30" i="74"/>
  <c r="E29" i="74"/>
  <c r="E28" i="74"/>
  <c r="E27" i="74"/>
  <c r="E26" i="74"/>
  <c r="E25" i="74"/>
  <c r="E24" i="74"/>
  <c r="E23" i="74"/>
  <c r="E22" i="74"/>
  <c r="E21" i="74"/>
  <c r="E20" i="74"/>
  <c r="E19" i="74"/>
  <c r="E18" i="74"/>
  <c r="E17" i="74"/>
  <c r="E16" i="74"/>
  <c r="E15" i="74"/>
  <c r="E14" i="74"/>
  <c r="E13" i="74"/>
  <c r="E12" i="74"/>
  <c r="E11" i="74"/>
  <c r="L31" i="74"/>
  <c r="E31" i="74"/>
  <c r="M30" i="74"/>
  <c r="M29" i="74"/>
  <c r="M28" i="74"/>
  <c r="M27" i="74"/>
  <c r="M26" i="74"/>
  <c r="M25" i="74"/>
  <c r="M24" i="74"/>
  <c r="M23" i="74"/>
  <c r="M22" i="74"/>
  <c r="M21" i="74"/>
  <c r="M20" i="74"/>
  <c r="M19" i="74"/>
  <c r="M18" i="74"/>
  <c r="M17" i="74"/>
  <c r="M16" i="74"/>
  <c r="M15" i="74"/>
  <c r="M14" i="74"/>
  <c r="M13" i="74"/>
  <c r="M12" i="74"/>
  <c r="V32" i="73"/>
  <c r="U32" i="73"/>
  <c r="Q32" i="73"/>
  <c r="P32" i="73"/>
  <c r="N32" i="73"/>
  <c r="M32" i="73"/>
  <c r="L32" i="73"/>
  <c r="K32" i="73"/>
  <c r="C32" i="73"/>
  <c r="B32" i="73"/>
  <c r="J31" i="73"/>
  <c r="R31" i="73" s="1"/>
  <c r="H31" i="73"/>
  <c r="I31" i="73" s="1"/>
  <c r="S31" i="73" s="1"/>
  <c r="F31" i="73"/>
  <c r="G31" i="73" s="1"/>
  <c r="D31" i="73"/>
  <c r="J30" i="73"/>
  <c r="I30" i="73"/>
  <c r="S30" i="73" s="1"/>
  <c r="H30" i="73"/>
  <c r="F30" i="73"/>
  <c r="G30" i="73" s="1"/>
  <c r="D30" i="73"/>
  <c r="J29" i="73"/>
  <c r="H29" i="73"/>
  <c r="I29" i="73" s="1"/>
  <c r="S29" i="73" s="1"/>
  <c r="F29" i="73"/>
  <c r="G29" i="73" s="1"/>
  <c r="D29" i="73"/>
  <c r="J28" i="73"/>
  <c r="H28" i="73"/>
  <c r="I28" i="73" s="1"/>
  <c r="S28" i="73" s="1"/>
  <c r="F28" i="73"/>
  <c r="G28" i="73" s="1"/>
  <c r="D28" i="73"/>
  <c r="J27" i="73"/>
  <c r="H27" i="73"/>
  <c r="I27" i="73" s="1"/>
  <c r="S27" i="73" s="1"/>
  <c r="F27" i="73"/>
  <c r="G27" i="73" s="1"/>
  <c r="D27" i="73"/>
  <c r="J26" i="73"/>
  <c r="R26" i="73" s="1"/>
  <c r="H26" i="73"/>
  <c r="I26" i="73" s="1"/>
  <c r="S26" i="73" s="1"/>
  <c r="F26" i="73"/>
  <c r="G26" i="73" s="1"/>
  <c r="D26" i="73"/>
  <c r="J25" i="73"/>
  <c r="H25" i="73"/>
  <c r="I25" i="73" s="1"/>
  <c r="S25" i="73" s="1"/>
  <c r="F25" i="73"/>
  <c r="G25" i="73" s="1"/>
  <c r="D25" i="73"/>
  <c r="J24" i="73"/>
  <c r="H24" i="73"/>
  <c r="I24" i="73" s="1"/>
  <c r="S24" i="73" s="1"/>
  <c r="F24" i="73"/>
  <c r="G24" i="73" s="1"/>
  <c r="D24" i="73"/>
  <c r="H23" i="73"/>
  <c r="I23" i="73" s="1"/>
  <c r="S23" i="73" s="1"/>
  <c r="F23" i="73"/>
  <c r="G23" i="73" s="1"/>
  <c r="D23" i="73"/>
  <c r="J22" i="73"/>
  <c r="R22" i="73" s="1"/>
  <c r="I22" i="73"/>
  <c r="S22" i="73" s="1"/>
  <c r="H22" i="73"/>
  <c r="F22" i="73"/>
  <c r="G22" i="73" s="1"/>
  <c r="D22" i="73"/>
  <c r="J21" i="73"/>
  <c r="H21" i="73"/>
  <c r="I21" i="73" s="1"/>
  <c r="S21" i="73" s="1"/>
  <c r="F21" i="73"/>
  <c r="G21" i="73" s="1"/>
  <c r="D21" i="73"/>
  <c r="J20" i="73"/>
  <c r="H20" i="73"/>
  <c r="I20" i="73" s="1"/>
  <c r="S20" i="73" s="1"/>
  <c r="F20" i="73"/>
  <c r="G20" i="73" s="1"/>
  <c r="D20" i="73"/>
  <c r="J19" i="73"/>
  <c r="R19" i="73" s="1"/>
  <c r="H19" i="73"/>
  <c r="I19" i="73" s="1"/>
  <c r="S19" i="73" s="1"/>
  <c r="F19" i="73"/>
  <c r="G19" i="73" s="1"/>
  <c r="D19" i="73"/>
  <c r="J18" i="73"/>
  <c r="H18" i="73"/>
  <c r="I18" i="73" s="1"/>
  <c r="S18" i="73" s="1"/>
  <c r="F18" i="73"/>
  <c r="G18" i="73" s="1"/>
  <c r="D18" i="73"/>
  <c r="J17" i="73"/>
  <c r="H17" i="73"/>
  <c r="I17" i="73" s="1"/>
  <c r="S17" i="73" s="1"/>
  <c r="F17" i="73"/>
  <c r="G17" i="73" s="1"/>
  <c r="D17" i="73"/>
  <c r="J16" i="73"/>
  <c r="H16" i="73"/>
  <c r="I16" i="73" s="1"/>
  <c r="S16" i="73" s="1"/>
  <c r="F16" i="73"/>
  <c r="G16" i="73" s="1"/>
  <c r="D16" i="73"/>
  <c r="J15" i="73"/>
  <c r="R15" i="73" s="1"/>
  <c r="H15" i="73"/>
  <c r="I15" i="73" s="1"/>
  <c r="S15" i="73" s="1"/>
  <c r="F15" i="73"/>
  <c r="G15" i="73" s="1"/>
  <c r="D15" i="73"/>
  <c r="J14" i="73"/>
  <c r="H14" i="73"/>
  <c r="I14" i="73" s="1"/>
  <c r="S14" i="73" s="1"/>
  <c r="F14" i="73"/>
  <c r="G14" i="73" s="1"/>
  <c r="D14" i="73"/>
  <c r="J13" i="73"/>
  <c r="H13" i="73"/>
  <c r="I13" i="73" s="1"/>
  <c r="S13" i="73" s="1"/>
  <c r="F13" i="73"/>
  <c r="G13" i="73" s="1"/>
  <c r="D13" i="73"/>
  <c r="J12" i="73"/>
  <c r="H12" i="73"/>
  <c r="I12" i="73" s="1"/>
  <c r="S12" i="73" s="1"/>
  <c r="F12" i="73"/>
  <c r="D12" i="73"/>
  <c r="J32" i="73" l="1"/>
  <c r="R18" i="73"/>
  <c r="R27" i="73"/>
  <c r="F32" i="73"/>
  <c r="G32" i="73" s="1"/>
  <c r="R30" i="73"/>
  <c r="R14" i="73"/>
  <c r="D32" i="73"/>
  <c r="H32" i="73"/>
  <c r="I32" i="73" s="1"/>
  <c r="M31" i="74"/>
  <c r="S32" i="73"/>
  <c r="R16" i="73"/>
  <c r="R20" i="73"/>
  <c r="R24" i="73"/>
  <c r="R28" i="73"/>
  <c r="R13" i="73"/>
  <c r="R17" i="73"/>
  <c r="R21" i="73"/>
  <c r="R25" i="73"/>
  <c r="R29" i="73"/>
  <c r="G12" i="73"/>
  <c r="R12" i="73"/>
  <c r="R32" i="73" l="1"/>
</calcChain>
</file>

<file path=xl/sharedStrings.xml><?xml version="1.0" encoding="utf-8"?>
<sst xmlns="http://schemas.openxmlformats.org/spreadsheetml/2006/main" count="110" uniqueCount="85">
  <si>
    <t>Расходы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органов местного самоуправления</t>
  </si>
  <si>
    <t>Причины отклонения, в случае превышения установленного норматива</t>
  </si>
  <si>
    <t>Штатная численность</t>
  </si>
  <si>
    <t>Плановые назначения с учетом изменений, тыс. руб.</t>
  </si>
  <si>
    <t xml:space="preserve">Кассовое исполнение на отчетную дату,            тыс. руб. </t>
  </si>
  <si>
    <t>выборных должностных лиц</t>
  </si>
  <si>
    <t>муниципальных служащих</t>
  </si>
  <si>
    <t>в том числе ФОТ</t>
  </si>
  <si>
    <t xml:space="preserve">выборных должностных лиц </t>
  </si>
  <si>
    <t xml:space="preserve"> муниципальных служащих</t>
  </si>
  <si>
    <t>Городское поселение «Рабочий поселок Искателей»</t>
  </si>
  <si>
    <t>Поселок Амдерма</t>
  </si>
  <si>
    <t>Великовисочный сельсовет</t>
  </si>
  <si>
    <t>Канинский сельсовет</t>
  </si>
  <si>
    <t>Коткинский сельсовет</t>
  </si>
  <si>
    <t>Карский сельсовет</t>
  </si>
  <si>
    <t>Колгуевский сельсовет</t>
  </si>
  <si>
    <t>Малоземельский сельсовет</t>
  </si>
  <si>
    <t>Омский сельсовет</t>
  </si>
  <si>
    <t>Пёшский сельсовет</t>
  </si>
  <si>
    <t>Приморско-Куйский сельсовет</t>
  </si>
  <si>
    <t>Тельвисочный сельсовет</t>
  </si>
  <si>
    <t>Тиманский сельсовет</t>
  </si>
  <si>
    <t>Хорей-Верский сельсовет</t>
  </si>
  <si>
    <t>Хоседа-Хардский сельсовет</t>
  </si>
  <si>
    <t>Шоинский сельсовет</t>
  </si>
  <si>
    <t>Юшарский сельсовет</t>
  </si>
  <si>
    <t>Пустозерский сельсовет</t>
  </si>
  <si>
    <t>Норматив от плановых назначений,              тыс. руб.                                 (гр. 2 х гр. 4)</t>
  </si>
  <si>
    <t xml:space="preserve">Отклонение,   тыс. руб.   </t>
  </si>
  <si>
    <t>Фактически получено на отчетную дату,     тыс. руб.</t>
  </si>
  <si>
    <t>Отчет</t>
  </si>
  <si>
    <t>Наименование муниципального образования Ненецкого автономного округа</t>
  </si>
  <si>
    <t>Всего                                  (гр. 10 + гр. 12)</t>
  </si>
  <si>
    <t>по плановым показателям                                        (гр. 9 - гр. 6)</t>
  </si>
  <si>
    <t>Х</t>
  </si>
  <si>
    <t xml:space="preserve"> &lt;*&gt; - данные заполняются за отчетный финансовый год</t>
  </si>
  <si>
    <t>ПРИМЕЧАНИЕ:</t>
  </si>
  <si>
    <t>% исполнения</t>
  </si>
  <si>
    <t>3А</t>
  </si>
  <si>
    <t>Норматив от фактически полученных налоговых, неналоговых доходов, дотаций на выравнивание бюджетной обеспеченности и иных межбюджетных трансфертов&lt;*&gt;,                                      тыс. руб.                                 (гр. 3 х гр. 4)</t>
  </si>
  <si>
    <t>Андегский сельсовет</t>
  </si>
  <si>
    <t>Городской округ "Город Нарьян-Мар"</t>
  </si>
  <si>
    <t>Налоговые и неналоговые доходы</t>
  </si>
  <si>
    <t>Дотация на выравнивание бюджетной обеспеченности из окружного бюджета</t>
  </si>
  <si>
    <t>Дотация на выравнивание бюджетной обеспеченности из районного бюджета</t>
  </si>
  <si>
    <t>Иные межбюджетные трансферты на поддержку мер по обеспечению сбалансированности бюджета из районного бюджета</t>
  </si>
  <si>
    <t>Итого</t>
  </si>
  <si>
    <t>Плановые назначения с учетом изменений</t>
  </si>
  <si>
    <t>Фактически получено на отчетную дату</t>
  </si>
  <si>
    <t>Доходы, используемые для расчета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в органах местного самоуправления, тыс. руб.</t>
  </si>
  <si>
    <t xml:space="preserve">% исполнения </t>
  </si>
  <si>
    <t>11А</t>
  </si>
  <si>
    <t>12А</t>
  </si>
  <si>
    <r>
      <t xml:space="preserve"> по кассовому исполнению                (гр. 13 - гр. 8),    </t>
    </r>
    <r>
      <rPr>
        <b/>
        <sz val="16"/>
        <color theme="1"/>
        <rFont val="Times New Roman"/>
        <family val="1"/>
        <charset val="204"/>
      </rPr>
      <t>&lt;*&gt;</t>
    </r>
  </si>
  <si>
    <t>в том числе</t>
  </si>
  <si>
    <t>Штатная численность выборных должностных лиц</t>
  </si>
  <si>
    <t>Штатная численность муниципальных служащих</t>
  </si>
  <si>
    <t xml:space="preserve"> выплачиваемых лицам, замещающим выборные должности местного самоуправления, при прекращении ими полномочий</t>
  </si>
  <si>
    <t xml:space="preserve">при поощрении муниципальных управленческих команд за достижение показателей деятельности </t>
  </si>
  <si>
    <t>выплачиваемых муниципальным служащим, увольняемым по истечении срока трудового договора, заключенного на период исполнения полномочий выборного должностного лица</t>
  </si>
  <si>
    <t>при поощрении муниципальных управленческих команд за достижение показателей деятельности</t>
  </si>
  <si>
    <t>Налоговые, неналоговые доходы бюджета муниципального образования, дотации на выравнивание бюджетной обнспеченности и иные межбюджетные трансфертына поддержку мер по сбалансированности бюджета муниципального образования из районного бюджета, всего</t>
  </si>
  <si>
    <t>12Б</t>
  </si>
  <si>
    <t>Предельный норматив от плановых назначений  с учетом расходов на оплату труда, тыс. руб.                           (гр. 5+ гр. 11+ гр. 11А+ гр. 12А+гр. 12Б)</t>
  </si>
  <si>
    <t>2Б</t>
  </si>
  <si>
    <t>2Г</t>
  </si>
  <si>
    <t xml:space="preserve">Предельный норматив от фактически полученных налоговых, неналоговых доходов, дотаций на выравнивание бюджетной обеспеченности, иных межбюджетных трансфертов, с учетом расходов на оплату труда &lt;*&gt;,  тыс. руб.                                  (гр. 7 + гр. 11+ гр.11А+ гр. 12А+гр.12Б) </t>
  </si>
  <si>
    <t>Установленный  норматив в % от налоговых, неналоговых доходов, дотаций на выравнивание бюджетной обеспеченности и иных межбюджетных трансфертов</t>
  </si>
  <si>
    <t>10=2Г+4+6+8</t>
  </si>
  <si>
    <t>9=2Б+3+5+7</t>
  </si>
  <si>
    <t xml:space="preserve">Плановые назначения с учетом изменений на 01.04.2026 </t>
  </si>
  <si>
    <t>Плановые назначения с учетом изменений- закон НАО от 18.12.2025 № 152-оз</t>
  </si>
  <si>
    <t>Плановые назначения с учетом изменений- решение Совета от 18.12.2025       № 99-р</t>
  </si>
  <si>
    <t xml:space="preserve">Утверждено расходов на оплату труда в местном бюджете на 2026 год,  с учетом изменений на отчетную дату,  тыс. руб. </t>
  </si>
  <si>
    <t>4 = (постановление Администрации НАО от 29.12.2025 № 363-п)</t>
  </si>
  <si>
    <t xml:space="preserve">ВСЕГО </t>
  </si>
  <si>
    <t xml:space="preserve">Информация,  используемая для расчета нормативов формирования расходов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 в органах местного самоуправления муниципальных образований  Ненецкого автономного округа по состоянию на 01 июля 2026 года                                                                                                                                                   </t>
  </si>
  <si>
    <t xml:space="preserve">Плановые назначения с учетом изменений на 01.07.2026 </t>
  </si>
  <si>
    <t xml:space="preserve">Фактически получено на 01.07.2026  </t>
  </si>
  <si>
    <t>2Д = гр 2Г/гр 2Б*100</t>
  </si>
  <si>
    <t>о соблюдении органами местного самоуправления нормативов формирования расходов на оплату труда депутатов, выборных должностных лиц местного самоуправления, осуществляющих свои полномочия   на постояннной основе, муниципальных служащих   в органах  местного самоуправления муниципальных образований Ненецкого автономного округа по состоянию на 01 июля 2026 года</t>
  </si>
  <si>
    <t>Превышение по кассе связано с выплатой отпускных выборному лицу сельского поселения</t>
  </si>
  <si>
    <t>Плановые назначения с учетом изменений- закон НАО от 18.12.2025 № 99-р</t>
  </si>
  <si>
    <t>ВСЕГО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</si>
</sst>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7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164" fontId="4" fillId="0" borderId="2" xfId="0" applyNumberFormat="1" applyFont="1" applyBorder="1" applyAlignment="1">
      <alignment horizontal="center" vertical="center"/>
    </xf>
    <xf numFmtId="0" fontId="6" fillId="0" borderId="0" xfId="0" applyFont="1"/>
    <xf numFmtId="164" fontId="9" fillId="0" borderId="2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164" fontId="8" fillId="0" borderId="2" xfId="0" applyNumberFormat="1" applyFont="1" applyBorder="1" applyAlignment="1">
      <alignment horizontal="left" vertical="top" wrapText="1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26" fillId="0" borderId="2" xfId="0" applyNumberFormat="1" applyFont="1" applyFill="1" applyBorder="1" applyAlignment="1">
      <alignment horizontal="center" vertical="center"/>
    </xf>
    <xf numFmtId="164" fontId="26" fillId="0" borderId="2" xfId="0" applyNumberFormat="1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0" xfId="0" applyFont="1" applyAlignment="1">
      <alignment horizontal="center"/>
    </xf>
    <xf numFmtId="0" fontId="13" fillId="0" borderId="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0" fillId="0" borderId="0" xfId="0" applyNumberFormat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topLeftCell="K10" zoomScaleNormal="100" zoomScaleSheetLayoutView="100" workbookViewId="0">
      <selection activeCell="A12" sqref="A12"/>
    </sheetView>
  </sheetViews>
  <sheetFormatPr defaultRowHeight="15" x14ac:dyDescent="0.25"/>
  <cols>
    <col min="1" max="1" width="38.85546875" customWidth="1"/>
    <col min="2" max="2" width="27.42578125" customWidth="1"/>
    <col min="3" max="3" width="24.5703125" customWidth="1"/>
    <col min="4" max="4" width="17.42578125" customWidth="1"/>
    <col min="5" max="5" width="28.7109375" customWidth="1"/>
    <col min="6" max="6" width="17.42578125" customWidth="1"/>
    <col min="7" max="7" width="21.85546875" customWidth="1"/>
    <col min="8" max="8" width="30.5703125" customWidth="1"/>
    <col min="9" max="9" width="34.7109375" customWidth="1"/>
    <col min="10" max="10" width="22.28515625" customWidth="1"/>
    <col min="11" max="11" width="20.42578125" customWidth="1"/>
    <col min="12" max="12" width="22.5703125" customWidth="1"/>
    <col min="13" max="13" width="26.5703125" customWidth="1"/>
    <col min="14" max="14" width="17.28515625" customWidth="1"/>
    <col min="15" max="15" width="22.7109375" customWidth="1"/>
    <col min="16" max="16" width="21" customWidth="1"/>
    <col min="17" max="17" width="18.7109375" customWidth="1"/>
    <col min="18" max="18" width="17" customWidth="1"/>
    <col min="19" max="19" width="18.42578125" customWidth="1"/>
    <col min="20" max="20" width="35.7109375" customWidth="1"/>
    <col min="21" max="21" width="14.5703125" customWidth="1"/>
    <col min="22" max="22" width="17.7109375" customWidth="1"/>
    <col min="23" max="23" width="0.5703125" customWidth="1"/>
    <col min="29" max="29" width="12.7109375" customWidth="1"/>
  </cols>
  <sheetData>
    <row r="1" spans="1:26" ht="20.25" customHeight="1" x14ac:dyDescent="0.3">
      <c r="I1" s="62" t="s">
        <v>31</v>
      </c>
      <c r="J1" s="62"/>
      <c r="K1" s="62"/>
      <c r="L1" s="62"/>
      <c r="M1" s="39"/>
    </row>
    <row r="2" spans="1:26" ht="46.5" customHeight="1" x14ac:dyDescent="0.25">
      <c r="A2" s="63" t="s">
        <v>81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6" ht="150" customHeight="1" x14ac:dyDescent="0.3">
      <c r="A3" s="41" t="s">
        <v>32</v>
      </c>
      <c r="B3" s="64" t="s">
        <v>62</v>
      </c>
      <c r="C3" s="65"/>
      <c r="D3" s="66"/>
      <c r="E3" s="67" t="s">
        <v>0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41" t="s">
        <v>1</v>
      </c>
      <c r="U3" s="41" t="s">
        <v>2</v>
      </c>
      <c r="V3" s="41"/>
      <c r="W3" s="2"/>
      <c r="X3" s="2"/>
      <c r="Y3" s="2"/>
      <c r="Z3" s="2"/>
    </row>
    <row r="4" spans="1:26" ht="57.75" customHeight="1" x14ac:dyDescent="0.3">
      <c r="A4" s="41"/>
      <c r="B4" s="41" t="s">
        <v>3</v>
      </c>
      <c r="C4" s="41" t="s">
        <v>30</v>
      </c>
      <c r="D4" s="48" t="s">
        <v>38</v>
      </c>
      <c r="E4" s="41" t="s">
        <v>68</v>
      </c>
      <c r="F4" s="41" t="s">
        <v>28</v>
      </c>
      <c r="G4" s="41" t="s">
        <v>64</v>
      </c>
      <c r="H4" s="41" t="s">
        <v>40</v>
      </c>
      <c r="I4" s="41" t="s">
        <v>67</v>
      </c>
      <c r="J4" s="52" t="s">
        <v>74</v>
      </c>
      <c r="K4" s="53"/>
      <c r="L4" s="53"/>
      <c r="M4" s="53"/>
      <c r="N4" s="53"/>
      <c r="O4" s="53"/>
      <c r="P4" s="54"/>
      <c r="Q4" s="41" t="s">
        <v>4</v>
      </c>
      <c r="R4" s="43" t="s">
        <v>29</v>
      </c>
      <c r="S4" s="44"/>
      <c r="T4" s="41"/>
      <c r="U4" s="41" t="s">
        <v>5</v>
      </c>
      <c r="V4" s="41" t="s">
        <v>6</v>
      </c>
      <c r="W4" s="2"/>
      <c r="X4" s="2"/>
      <c r="Y4" s="2"/>
      <c r="Z4" s="2"/>
    </row>
    <row r="5" spans="1:26" ht="15.75" customHeight="1" x14ac:dyDescent="0.3">
      <c r="A5" s="41"/>
      <c r="B5" s="41"/>
      <c r="C5" s="42"/>
      <c r="D5" s="68"/>
      <c r="E5" s="42"/>
      <c r="F5" s="42"/>
      <c r="G5" s="42"/>
      <c r="H5" s="42"/>
      <c r="I5" s="42"/>
      <c r="J5" s="55"/>
      <c r="K5" s="56"/>
      <c r="L5" s="56"/>
      <c r="M5" s="56"/>
      <c r="N5" s="56"/>
      <c r="O5" s="56"/>
      <c r="P5" s="57"/>
      <c r="Q5" s="42"/>
      <c r="R5" s="44"/>
      <c r="S5" s="44"/>
      <c r="T5" s="41"/>
      <c r="U5" s="42"/>
      <c r="V5" s="42"/>
      <c r="W5" s="2"/>
      <c r="X5" s="2"/>
      <c r="Y5" s="2"/>
      <c r="Z5" s="2"/>
    </row>
    <row r="6" spans="1:26" ht="17.25" customHeight="1" x14ac:dyDescent="0.3">
      <c r="A6" s="41"/>
      <c r="B6" s="41"/>
      <c r="C6" s="42"/>
      <c r="D6" s="68"/>
      <c r="E6" s="42"/>
      <c r="F6" s="42"/>
      <c r="G6" s="42"/>
      <c r="H6" s="42"/>
      <c r="I6" s="42"/>
      <c r="J6" s="55"/>
      <c r="K6" s="56"/>
      <c r="L6" s="56"/>
      <c r="M6" s="56"/>
      <c r="N6" s="56"/>
      <c r="O6" s="56"/>
      <c r="P6" s="57"/>
      <c r="Q6" s="42"/>
      <c r="R6" s="44"/>
      <c r="S6" s="44"/>
      <c r="T6" s="41"/>
      <c r="U6" s="42"/>
      <c r="V6" s="42"/>
      <c r="W6" s="2"/>
      <c r="X6" s="2"/>
      <c r="Y6" s="2"/>
      <c r="Z6" s="2"/>
    </row>
    <row r="7" spans="1:26" ht="30" customHeight="1" x14ac:dyDescent="0.3">
      <c r="A7" s="41"/>
      <c r="B7" s="41"/>
      <c r="C7" s="42"/>
      <c r="D7" s="68"/>
      <c r="E7" s="42"/>
      <c r="F7" s="42"/>
      <c r="G7" s="42"/>
      <c r="H7" s="42"/>
      <c r="I7" s="42"/>
      <c r="J7" s="58"/>
      <c r="K7" s="59"/>
      <c r="L7" s="59"/>
      <c r="M7" s="59"/>
      <c r="N7" s="59"/>
      <c r="O7" s="59"/>
      <c r="P7" s="60"/>
      <c r="Q7" s="42"/>
      <c r="R7" s="44"/>
      <c r="S7" s="44"/>
      <c r="T7" s="41"/>
      <c r="U7" s="42"/>
      <c r="V7" s="42"/>
      <c r="W7" s="2"/>
      <c r="X7" s="2"/>
      <c r="Y7" s="2"/>
      <c r="Z7" s="2"/>
    </row>
    <row r="8" spans="1:26" ht="30.75" customHeight="1" x14ac:dyDescent="0.3">
      <c r="A8" s="41"/>
      <c r="B8" s="41"/>
      <c r="C8" s="42"/>
      <c r="D8" s="68"/>
      <c r="E8" s="42"/>
      <c r="F8" s="42"/>
      <c r="G8" s="42"/>
      <c r="H8" s="42"/>
      <c r="I8" s="42"/>
      <c r="J8" s="41" t="s">
        <v>33</v>
      </c>
      <c r="K8" s="45" t="s">
        <v>7</v>
      </c>
      <c r="L8" s="46"/>
      <c r="M8" s="46"/>
      <c r="N8" s="46"/>
      <c r="O8" s="46"/>
      <c r="P8" s="47"/>
      <c r="Q8" s="42"/>
      <c r="R8" s="43" t="s">
        <v>34</v>
      </c>
      <c r="S8" s="43" t="s">
        <v>54</v>
      </c>
      <c r="T8" s="41"/>
      <c r="U8" s="42"/>
      <c r="V8" s="42"/>
      <c r="W8" s="2"/>
      <c r="X8" s="2"/>
      <c r="Y8" s="2"/>
      <c r="Z8" s="2"/>
    </row>
    <row r="9" spans="1:26" ht="30.75" customHeight="1" x14ac:dyDescent="0.3">
      <c r="A9" s="41"/>
      <c r="B9" s="41"/>
      <c r="C9" s="42"/>
      <c r="D9" s="68"/>
      <c r="E9" s="42"/>
      <c r="F9" s="42"/>
      <c r="G9" s="42"/>
      <c r="H9" s="42"/>
      <c r="I9" s="42"/>
      <c r="J9" s="41"/>
      <c r="K9" s="48" t="s">
        <v>8</v>
      </c>
      <c r="L9" s="50" t="s">
        <v>55</v>
      </c>
      <c r="M9" s="51"/>
      <c r="N9" s="48" t="s">
        <v>9</v>
      </c>
      <c r="O9" s="61" t="s">
        <v>55</v>
      </c>
      <c r="P9" s="61"/>
      <c r="Q9" s="42"/>
      <c r="R9" s="43"/>
      <c r="S9" s="43"/>
      <c r="T9" s="41"/>
      <c r="U9" s="42"/>
      <c r="V9" s="42"/>
      <c r="W9" s="2"/>
      <c r="X9" s="2"/>
      <c r="Y9" s="2"/>
      <c r="Z9" s="2"/>
    </row>
    <row r="10" spans="1:26" ht="201.75" customHeight="1" thickBot="1" x14ac:dyDescent="0.35">
      <c r="A10" s="41"/>
      <c r="B10" s="48"/>
      <c r="C10" s="42"/>
      <c r="D10" s="49"/>
      <c r="E10" s="42"/>
      <c r="F10" s="42"/>
      <c r="G10" s="42"/>
      <c r="H10" s="42"/>
      <c r="I10" s="42"/>
      <c r="J10" s="41"/>
      <c r="K10" s="49"/>
      <c r="L10" s="20" t="s">
        <v>58</v>
      </c>
      <c r="M10" s="20" t="s">
        <v>59</v>
      </c>
      <c r="N10" s="49"/>
      <c r="O10" s="22" t="s">
        <v>60</v>
      </c>
      <c r="P10" s="22" t="s">
        <v>61</v>
      </c>
      <c r="Q10" s="42"/>
      <c r="R10" s="43"/>
      <c r="S10" s="43"/>
      <c r="T10" s="41"/>
      <c r="U10" s="42"/>
      <c r="V10" s="42"/>
      <c r="W10" s="2"/>
      <c r="X10" s="2"/>
      <c r="Y10" s="2"/>
      <c r="Z10" s="2"/>
    </row>
    <row r="11" spans="1:26" ht="27" customHeight="1" x14ac:dyDescent="0.25">
      <c r="A11" s="29">
        <v>1</v>
      </c>
      <c r="B11" s="30">
        <v>2</v>
      </c>
      <c r="C11" s="8">
        <v>3</v>
      </c>
      <c r="D11" s="8" t="s">
        <v>39</v>
      </c>
      <c r="E11" s="31" t="s">
        <v>75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29">
        <v>11</v>
      </c>
      <c r="M11" s="8" t="s">
        <v>52</v>
      </c>
      <c r="N11" s="8">
        <v>12</v>
      </c>
      <c r="O11" s="8" t="s">
        <v>53</v>
      </c>
      <c r="P11" s="8" t="s">
        <v>63</v>
      </c>
      <c r="Q11" s="8">
        <v>13</v>
      </c>
      <c r="R11" s="8">
        <v>14</v>
      </c>
      <c r="S11" s="8">
        <v>15</v>
      </c>
      <c r="T11" s="8">
        <v>16</v>
      </c>
      <c r="U11" s="8">
        <v>17</v>
      </c>
      <c r="V11" s="8">
        <v>18</v>
      </c>
    </row>
    <row r="12" spans="1:26" ht="47.25" customHeight="1" x14ac:dyDescent="0.25">
      <c r="A12" s="89" t="s">
        <v>42</v>
      </c>
      <c r="B12" s="1">
        <v>1251725.8999999999</v>
      </c>
      <c r="C12" s="1">
        <v>595763.1</v>
      </c>
      <c r="D12" s="1">
        <f>C12/B12*100</f>
        <v>47.6</v>
      </c>
      <c r="E12" s="34">
        <v>10</v>
      </c>
      <c r="F12" s="1">
        <f t="shared" ref="F12:F16" si="0">B12*E12%</f>
        <v>125172.6</v>
      </c>
      <c r="G12" s="1">
        <f t="shared" ref="G12:G31" si="1">(F12+L12+M12+P12+O12)</f>
        <v>125172.6</v>
      </c>
      <c r="H12" s="1">
        <f t="shared" ref="H12:H31" si="2">C12*E12%</f>
        <v>59576.3</v>
      </c>
      <c r="I12" s="1">
        <f t="shared" ref="I12:I32" si="3">(H12+L12+M12+P12+O12)</f>
        <v>59576.3</v>
      </c>
      <c r="J12" s="1">
        <f t="shared" ref="J12:J30" si="4">K12+N12</f>
        <v>160067.9</v>
      </c>
      <c r="K12" s="1">
        <v>10039.4</v>
      </c>
      <c r="L12" s="1"/>
      <c r="M12" s="1"/>
      <c r="N12" s="1">
        <v>150028.5</v>
      </c>
      <c r="O12" s="1">
        <v>0</v>
      </c>
      <c r="P12" s="1">
        <v>0</v>
      </c>
      <c r="Q12" s="1">
        <v>74378.100000000006</v>
      </c>
      <c r="R12" s="1">
        <f t="shared" ref="R12:R31" si="5">J12-G12</f>
        <v>34895.300000000003</v>
      </c>
      <c r="S12" s="1">
        <f t="shared" ref="S12:S31" si="6">Q12-I12</f>
        <v>14801.8</v>
      </c>
      <c r="T12" s="1"/>
      <c r="U12" s="1">
        <v>2</v>
      </c>
      <c r="V12" s="1">
        <v>69</v>
      </c>
    </row>
    <row r="13" spans="1:26" ht="85.5" customHeight="1" x14ac:dyDescent="0.25">
      <c r="A13" s="37" t="s">
        <v>10</v>
      </c>
      <c r="B13" s="25">
        <v>204292.9</v>
      </c>
      <c r="C13" s="25">
        <v>97800.3</v>
      </c>
      <c r="D13" s="25">
        <f>C13/B13*100</f>
        <v>47.9</v>
      </c>
      <c r="E13" s="25">
        <v>7</v>
      </c>
      <c r="F13" s="25">
        <f t="shared" si="0"/>
        <v>14300.5</v>
      </c>
      <c r="G13" s="25">
        <f t="shared" si="1"/>
        <v>14300.5</v>
      </c>
      <c r="H13" s="25">
        <f t="shared" si="2"/>
        <v>6846</v>
      </c>
      <c r="I13" s="25">
        <f t="shared" si="3"/>
        <v>6846</v>
      </c>
      <c r="J13" s="25">
        <f t="shared" si="4"/>
        <v>14059.1</v>
      </c>
      <c r="K13" s="25">
        <v>6517.3</v>
      </c>
      <c r="L13" s="25"/>
      <c r="M13" s="25"/>
      <c r="N13" s="25">
        <v>7541.8</v>
      </c>
      <c r="O13" s="25">
        <v>0</v>
      </c>
      <c r="P13" s="25">
        <v>0</v>
      </c>
      <c r="Q13" s="25">
        <v>5351.4</v>
      </c>
      <c r="R13" s="32">
        <f t="shared" si="5"/>
        <v>-241.4</v>
      </c>
      <c r="S13" s="32">
        <f t="shared" si="6"/>
        <v>-1494.6</v>
      </c>
      <c r="T13" s="33"/>
      <c r="U13" s="25">
        <v>2</v>
      </c>
      <c r="V13" s="32">
        <v>4</v>
      </c>
    </row>
    <row r="14" spans="1:26" ht="50.25" customHeight="1" x14ac:dyDescent="0.25">
      <c r="A14" s="9" t="s">
        <v>41</v>
      </c>
      <c r="B14" s="1">
        <v>14156.4</v>
      </c>
      <c r="C14" s="1">
        <v>7881.2</v>
      </c>
      <c r="D14" s="1">
        <f t="shared" ref="D14:D32" si="7">C14/B14*100</f>
        <v>55.7</v>
      </c>
      <c r="E14" s="1">
        <v>28.1</v>
      </c>
      <c r="F14" s="1">
        <f t="shared" si="0"/>
        <v>3977.9</v>
      </c>
      <c r="G14" s="1">
        <f t="shared" si="1"/>
        <v>3977.9</v>
      </c>
      <c r="H14" s="1">
        <f t="shared" si="2"/>
        <v>2214.6</v>
      </c>
      <c r="I14" s="1">
        <f t="shared" si="3"/>
        <v>2214.6</v>
      </c>
      <c r="J14" s="1">
        <f t="shared" si="4"/>
        <v>3901</v>
      </c>
      <c r="K14" s="7">
        <v>3110.2</v>
      </c>
      <c r="L14" s="1"/>
      <c r="M14" s="1"/>
      <c r="N14" s="7">
        <v>790.8</v>
      </c>
      <c r="O14" s="7">
        <v>0</v>
      </c>
      <c r="P14" s="7">
        <v>0</v>
      </c>
      <c r="Q14" s="1">
        <v>2214.6</v>
      </c>
      <c r="R14" s="3">
        <f t="shared" si="5"/>
        <v>-76.900000000000006</v>
      </c>
      <c r="S14" s="3">
        <f t="shared" si="6"/>
        <v>0</v>
      </c>
      <c r="T14" s="19"/>
      <c r="U14" s="1">
        <v>1</v>
      </c>
      <c r="V14" s="7">
        <v>1</v>
      </c>
    </row>
    <row r="15" spans="1:26" ht="45" customHeight="1" x14ac:dyDescent="0.25">
      <c r="A15" s="10" t="s">
        <v>11</v>
      </c>
      <c r="B15" s="1">
        <v>30413.1</v>
      </c>
      <c r="C15" s="1">
        <v>15064.7</v>
      </c>
      <c r="D15" s="1">
        <f t="shared" si="7"/>
        <v>49.5</v>
      </c>
      <c r="E15" s="1">
        <v>13.6</v>
      </c>
      <c r="F15" s="1">
        <f t="shared" si="0"/>
        <v>4136.2</v>
      </c>
      <c r="G15" s="1">
        <f t="shared" si="1"/>
        <v>4136.2</v>
      </c>
      <c r="H15" s="1">
        <f t="shared" si="2"/>
        <v>2048.8000000000002</v>
      </c>
      <c r="I15" s="1">
        <f t="shared" si="3"/>
        <v>2048.8000000000002</v>
      </c>
      <c r="J15" s="1">
        <f t="shared" si="4"/>
        <v>3182.6</v>
      </c>
      <c r="K15" s="7">
        <v>3182.6</v>
      </c>
      <c r="L15" s="1"/>
      <c r="M15" s="7"/>
      <c r="N15" s="1">
        <v>0</v>
      </c>
      <c r="O15" s="1">
        <v>0</v>
      </c>
      <c r="P15" s="1">
        <v>0</v>
      </c>
      <c r="Q15" s="1">
        <v>1273.5999999999999</v>
      </c>
      <c r="R15" s="7">
        <f t="shared" si="5"/>
        <v>-953.6</v>
      </c>
      <c r="S15" s="7">
        <f t="shared" si="6"/>
        <v>-775.2</v>
      </c>
      <c r="T15" s="12"/>
      <c r="U15" s="1">
        <v>1</v>
      </c>
      <c r="V15" s="1">
        <v>0</v>
      </c>
    </row>
    <row r="16" spans="1:26" ht="60" customHeight="1" x14ac:dyDescent="0.25">
      <c r="A16" s="10" t="s">
        <v>12</v>
      </c>
      <c r="B16" s="7">
        <v>31925.7</v>
      </c>
      <c r="C16" s="1">
        <v>15747.8</v>
      </c>
      <c r="D16" s="1">
        <f t="shared" si="7"/>
        <v>49.3</v>
      </c>
      <c r="E16" s="1">
        <v>23.2</v>
      </c>
      <c r="F16" s="1">
        <f t="shared" si="0"/>
        <v>7406.8</v>
      </c>
      <c r="G16" s="1">
        <f t="shared" si="1"/>
        <v>7406.8</v>
      </c>
      <c r="H16" s="1">
        <f>C16*E16%</f>
        <v>3653.5</v>
      </c>
      <c r="I16" s="1">
        <f t="shared" si="3"/>
        <v>3653.5</v>
      </c>
      <c r="J16" s="1">
        <f t="shared" si="4"/>
        <v>6517.3</v>
      </c>
      <c r="K16" s="1">
        <v>2865.8</v>
      </c>
      <c r="L16" s="1"/>
      <c r="M16" s="7"/>
      <c r="N16" s="1">
        <v>3651.5</v>
      </c>
      <c r="O16" s="1">
        <v>0</v>
      </c>
      <c r="P16" s="1">
        <v>0</v>
      </c>
      <c r="Q16" s="1">
        <v>3475.9</v>
      </c>
      <c r="R16" s="7">
        <f t="shared" si="5"/>
        <v>-889.5</v>
      </c>
      <c r="S16" s="7">
        <f t="shared" si="6"/>
        <v>-177.6</v>
      </c>
      <c r="T16" s="12"/>
      <c r="U16" s="1">
        <v>1</v>
      </c>
      <c r="V16" s="1">
        <v>2</v>
      </c>
    </row>
    <row r="17" spans="1:22" ht="48.75" customHeight="1" x14ac:dyDescent="0.25">
      <c r="A17" s="10" t="s">
        <v>13</v>
      </c>
      <c r="B17" s="1">
        <v>35611.1</v>
      </c>
      <c r="C17" s="1">
        <v>16497.5</v>
      </c>
      <c r="D17" s="1">
        <f t="shared" si="7"/>
        <v>46.3</v>
      </c>
      <c r="E17" s="1">
        <v>20.9</v>
      </c>
      <c r="F17" s="1">
        <f>B17*E17%</f>
        <v>7442.7</v>
      </c>
      <c r="G17" s="1">
        <f t="shared" si="1"/>
        <v>7442.7</v>
      </c>
      <c r="H17" s="1">
        <f t="shared" si="2"/>
        <v>3448</v>
      </c>
      <c r="I17" s="1">
        <f t="shared" si="3"/>
        <v>3448</v>
      </c>
      <c r="J17" s="1">
        <f t="shared" si="4"/>
        <v>6223.8</v>
      </c>
      <c r="K17" s="1">
        <v>3426.6</v>
      </c>
      <c r="L17" s="1"/>
      <c r="M17" s="7"/>
      <c r="N17" s="1">
        <v>2797.2</v>
      </c>
      <c r="O17" s="1">
        <v>0</v>
      </c>
      <c r="P17" s="1">
        <v>0</v>
      </c>
      <c r="Q17" s="1">
        <v>3249.3</v>
      </c>
      <c r="R17" s="7">
        <f t="shared" si="5"/>
        <v>-1218.9000000000001</v>
      </c>
      <c r="S17" s="7">
        <f t="shared" si="6"/>
        <v>-198.7</v>
      </c>
      <c r="T17" s="12"/>
      <c r="U17" s="1">
        <v>1</v>
      </c>
      <c r="V17" s="7">
        <v>2</v>
      </c>
    </row>
    <row r="18" spans="1:22" ht="54" customHeight="1" x14ac:dyDescent="0.25">
      <c r="A18" s="10" t="s">
        <v>14</v>
      </c>
      <c r="B18" s="1">
        <v>15972.9</v>
      </c>
      <c r="C18" s="1">
        <v>8579</v>
      </c>
      <c r="D18" s="1">
        <f t="shared" si="7"/>
        <v>53.7</v>
      </c>
      <c r="E18" s="1">
        <v>24</v>
      </c>
      <c r="F18" s="1">
        <f t="shared" ref="F18:F31" si="8">B18*E18%</f>
        <v>3833.5</v>
      </c>
      <c r="G18" s="1">
        <f t="shared" si="1"/>
        <v>3833.5</v>
      </c>
      <c r="H18" s="1">
        <f t="shared" si="2"/>
        <v>2059</v>
      </c>
      <c r="I18" s="1">
        <f t="shared" si="3"/>
        <v>2059</v>
      </c>
      <c r="J18" s="1">
        <f t="shared" si="4"/>
        <v>3653.8</v>
      </c>
      <c r="K18" s="7">
        <v>2313.5</v>
      </c>
      <c r="L18" s="7"/>
      <c r="M18" s="7"/>
      <c r="N18" s="7">
        <v>1340.3</v>
      </c>
      <c r="O18" s="7">
        <v>0</v>
      </c>
      <c r="P18" s="7">
        <v>0</v>
      </c>
      <c r="Q18" s="7">
        <v>1528.4</v>
      </c>
      <c r="R18" s="3">
        <f t="shared" si="5"/>
        <v>-179.7</v>
      </c>
      <c r="S18" s="7">
        <f t="shared" si="6"/>
        <v>-530.6</v>
      </c>
      <c r="T18" s="12"/>
      <c r="U18" s="1">
        <v>1</v>
      </c>
      <c r="V18" s="1">
        <v>1</v>
      </c>
    </row>
    <row r="19" spans="1:22" ht="57.75" customHeight="1" x14ac:dyDescent="0.25">
      <c r="A19" s="10" t="s">
        <v>15</v>
      </c>
      <c r="B19" s="1">
        <v>20676.3</v>
      </c>
      <c r="C19" s="1">
        <v>10232.700000000001</v>
      </c>
      <c r="D19" s="1">
        <f t="shared" si="7"/>
        <v>49.5</v>
      </c>
      <c r="E19" s="1">
        <v>20.8</v>
      </c>
      <c r="F19" s="1">
        <f t="shared" si="8"/>
        <v>4300.7</v>
      </c>
      <c r="G19" s="1">
        <f t="shared" si="1"/>
        <v>4300.7</v>
      </c>
      <c r="H19" s="1">
        <f t="shared" si="2"/>
        <v>2128.4</v>
      </c>
      <c r="I19" s="1">
        <f t="shared" si="3"/>
        <v>2128.4</v>
      </c>
      <c r="J19" s="1">
        <f t="shared" si="4"/>
        <v>4141.3</v>
      </c>
      <c r="K19" s="1">
        <v>2764.4</v>
      </c>
      <c r="L19" s="1"/>
      <c r="M19" s="1"/>
      <c r="N19" s="1">
        <v>1376.9</v>
      </c>
      <c r="O19" s="1">
        <v>0</v>
      </c>
      <c r="P19" s="1">
        <v>0</v>
      </c>
      <c r="Q19" s="1">
        <v>1927.9</v>
      </c>
      <c r="R19" s="7">
        <f t="shared" si="5"/>
        <v>-159.4</v>
      </c>
      <c r="S19" s="3">
        <f t="shared" si="6"/>
        <v>-200.5</v>
      </c>
      <c r="T19" s="14"/>
      <c r="U19" s="1">
        <v>1</v>
      </c>
      <c r="V19" s="1">
        <v>1</v>
      </c>
    </row>
    <row r="20" spans="1:22" ht="57.75" customHeight="1" x14ac:dyDescent="0.25">
      <c r="A20" s="10" t="s">
        <v>16</v>
      </c>
      <c r="B20" s="1">
        <v>18564.900000000001</v>
      </c>
      <c r="C20" s="1">
        <v>9255.1</v>
      </c>
      <c r="D20" s="1">
        <f t="shared" si="7"/>
        <v>49.9</v>
      </c>
      <c r="E20" s="1">
        <v>25.1</v>
      </c>
      <c r="F20" s="1">
        <f t="shared" si="8"/>
        <v>4659.8</v>
      </c>
      <c r="G20" s="1">
        <f t="shared" si="1"/>
        <v>4659.8</v>
      </c>
      <c r="H20" s="1">
        <f t="shared" si="2"/>
        <v>2323</v>
      </c>
      <c r="I20" s="1">
        <f t="shared" si="3"/>
        <v>2323</v>
      </c>
      <c r="J20" s="1">
        <f t="shared" si="4"/>
        <v>4437</v>
      </c>
      <c r="K20" s="7">
        <v>2961.9</v>
      </c>
      <c r="L20" s="1"/>
      <c r="M20" s="1"/>
      <c r="N20" s="1">
        <v>1475.1</v>
      </c>
      <c r="O20" s="1">
        <v>0</v>
      </c>
      <c r="P20" s="1">
        <v>0</v>
      </c>
      <c r="Q20" s="1">
        <v>1788.9</v>
      </c>
      <c r="R20" s="7">
        <f t="shared" si="5"/>
        <v>-222.8</v>
      </c>
      <c r="S20" s="7">
        <f t="shared" si="6"/>
        <v>-534.1</v>
      </c>
      <c r="T20" s="12"/>
      <c r="U20" s="1">
        <v>1</v>
      </c>
      <c r="V20" s="7">
        <v>1</v>
      </c>
    </row>
    <row r="21" spans="1:22" ht="55.5" customHeight="1" x14ac:dyDescent="0.25">
      <c r="A21" s="10" t="s">
        <v>17</v>
      </c>
      <c r="B21" s="1">
        <v>20594.400000000001</v>
      </c>
      <c r="C21" s="1">
        <v>10474.5</v>
      </c>
      <c r="D21" s="1">
        <f t="shared" si="7"/>
        <v>50.9</v>
      </c>
      <c r="E21" s="1">
        <v>26.3</v>
      </c>
      <c r="F21" s="1">
        <f t="shared" si="8"/>
        <v>5416.3</v>
      </c>
      <c r="G21" s="1">
        <f>(F21+L21+M21+P21+O21)</f>
        <v>5416.3</v>
      </c>
      <c r="H21" s="1">
        <f t="shared" si="2"/>
        <v>2754.8</v>
      </c>
      <c r="I21" s="1">
        <f t="shared" si="3"/>
        <v>2754.8</v>
      </c>
      <c r="J21" s="1">
        <f t="shared" si="4"/>
        <v>4599</v>
      </c>
      <c r="K21" s="1">
        <v>3248.7</v>
      </c>
      <c r="L21" s="1"/>
      <c r="M21" s="1"/>
      <c r="N21" s="1">
        <v>1350.3</v>
      </c>
      <c r="O21" s="1">
        <v>0</v>
      </c>
      <c r="P21" s="1">
        <v>0</v>
      </c>
      <c r="Q21" s="1">
        <v>2390.9</v>
      </c>
      <c r="R21" s="7">
        <f t="shared" si="5"/>
        <v>-817.3</v>
      </c>
      <c r="S21" s="7">
        <f t="shared" si="6"/>
        <v>-363.9</v>
      </c>
      <c r="T21" s="12"/>
      <c r="U21" s="1">
        <v>1</v>
      </c>
      <c r="V21" s="1">
        <v>1</v>
      </c>
    </row>
    <row r="22" spans="1:22" ht="57.75" customHeight="1" x14ac:dyDescent="0.25">
      <c r="A22" s="10" t="s">
        <v>18</v>
      </c>
      <c r="B22" s="1">
        <v>24973.4</v>
      </c>
      <c r="C22" s="1">
        <v>12649.9</v>
      </c>
      <c r="D22" s="1">
        <f t="shared" si="7"/>
        <v>50.7</v>
      </c>
      <c r="E22" s="1">
        <v>22.9</v>
      </c>
      <c r="F22" s="1">
        <f t="shared" si="8"/>
        <v>5718.9</v>
      </c>
      <c r="G22" s="1">
        <f t="shared" si="1"/>
        <v>5718.9</v>
      </c>
      <c r="H22" s="1">
        <f t="shared" si="2"/>
        <v>2896.8</v>
      </c>
      <c r="I22" s="1">
        <f t="shared" si="3"/>
        <v>2896.8</v>
      </c>
      <c r="J22" s="7">
        <f t="shared" si="4"/>
        <v>4586.3</v>
      </c>
      <c r="K22" s="7">
        <v>3019.8</v>
      </c>
      <c r="L22" s="1"/>
      <c r="M22" s="1"/>
      <c r="N22" s="1">
        <v>1566.5</v>
      </c>
      <c r="O22" s="1">
        <v>0</v>
      </c>
      <c r="P22" s="1">
        <v>0</v>
      </c>
      <c r="Q22" s="1">
        <v>2335.1999999999998</v>
      </c>
      <c r="R22" s="3">
        <f t="shared" si="5"/>
        <v>-1132.5999999999999</v>
      </c>
      <c r="S22" s="7">
        <f t="shared" si="6"/>
        <v>-561.6</v>
      </c>
      <c r="T22" s="24"/>
      <c r="U22" s="1">
        <v>1</v>
      </c>
      <c r="V22" s="1">
        <v>1</v>
      </c>
    </row>
    <row r="23" spans="1:22" ht="57.75" customHeight="1" x14ac:dyDescent="0.25">
      <c r="A23" s="10" t="s">
        <v>19</v>
      </c>
      <c r="B23" s="7">
        <v>33151.599999999999</v>
      </c>
      <c r="C23" s="7">
        <v>18597.5</v>
      </c>
      <c r="D23" s="1">
        <f t="shared" si="7"/>
        <v>56.1</v>
      </c>
      <c r="E23" s="1">
        <v>22.7</v>
      </c>
      <c r="F23" s="1">
        <f t="shared" si="8"/>
        <v>7525.4</v>
      </c>
      <c r="G23" s="7">
        <f t="shared" si="1"/>
        <v>7525.4</v>
      </c>
      <c r="H23" s="7">
        <f t="shared" si="2"/>
        <v>4221.6000000000004</v>
      </c>
      <c r="I23" s="7">
        <f t="shared" si="3"/>
        <v>4221.6000000000004</v>
      </c>
      <c r="J23" s="7">
        <f>K23+N23</f>
        <v>6653.7</v>
      </c>
      <c r="K23" s="1">
        <v>3422.8</v>
      </c>
      <c r="L23" s="1"/>
      <c r="M23" s="1"/>
      <c r="N23" s="1">
        <v>3230.9</v>
      </c>
      <c r="O23" s="1">
        <v>0</v>
      </c>
      <c r="P23" s="1">
        <v>0</v>
      </c>
      <c r="Q23" s="1">
        <v>3406.5</v>
      </c>
      <c r="R23" s="7">
        <f t="shared" si="5"/>
        <v>-871.7</v>
      </c>
      <c r="S23" s="7">
        <f t="shared" si="6"/>
        <v>-815.1</v>
      </c>
      <c r="T23" s="12"/>
      <c r="U23" s="1">
        <v>1</v>
      </c>
      <c r="V23" s="1">
        <v>2</v>
      </c>
    </row>
    <row r="24" spans="1:22" ht="69.75" customHeight="1" x14ac:dyDescent="0.25">
      <c r="A24" s="10" t="s">
        <v>20</v>
      </c>
      <c r="B24" s="1">
        <v>40976.699999999997</v>
      </c>
      <c r="C24" s="1">
        <v>21640.9</v>
      </c>
      <c r="D24" s="1">
        <f t="shared" si="7"/>
        <v>52.8</v>
      </c>
      <c r="E24" s="1">
        <v>19.3</v>
      </c>
      <c r="F24" s="1">
        <f t="shared" si="8"/>
        <v>7908.5</v>
      </c>
      <c r="G24" s="7">
        <f t="shared" si="1"/>
        <v>7908.5</v>
      </c>
      <c r="H24" s="7">
        <f t="shared" si="2"/>
        <v>4176.7</v>
      </c>
      <c r="I24" s="7">
        <f t="shared" si="3"/>
        <v>4176.7</v>
      </c>
      <c r="J24" s="7">
        <f t="shared" si="4"/>
        <v>6405.8</v>
      </c>
      <c r="K24" s="1">
        <v>3075.3</v>
      </c>
      <c r="L24" s="1"/>
      <c r="M24" s="1"/>
      <c r="N24" s="1">
        <v>3330.5</v>
      </c>
      <c r="O24" s="1">
        <v>0</v>
      </c>
      <c r="P24" s="1">
        <v>0</v>
      </c>
      <c r="Q24" s="1">
        <v>3795.7</v>
      </c>
      <c r="R24" s="7">
        <f t="shared" si="5"/>
        <v>-1502.7</v>
      </c>
      <c r="S24" s="7">
        <f t="shared" si="6"/>
        <v>-381</v>
      </c>
      <c r="T24" s="12"/>
      <c r="U24" s="1">
        <v>1</v>
      </c>
      <c r="V24" s="7">
        <v>2</v>
      </c>
    </row>
    <row r="25" spans="1:22" ht="61.5" customHeight="1" x14ac:dyDescent="0.25">
      <c r="A25" s="10" t="s">
        <v>27</v>
      </c>
      <c r="B25" s="1">
        <v>27009.599999999999</v>
      </c>
      <c r="C25" s="1">
        <v>14108.9</v>
      </c>
      <c r="D25" s="23">
        <f t="shared" si="7"/>
        <v>52.24</v>
      </c>
      <c r="E25" s="1">
        <v>14.7</v>
      </c>
      <c r="F25" s="1">
        <f t="shared" si="8"/>
        <v>3970.4</v>
      </c>
      <c r="G25" s="7">
        <f t="shared" si="1"/>
        <v>3970.4</v>
      </c>
      <c r="H25" s="7">
        <f t="shared" si="2"/>
        <v>2074</v>
      </c>
      <c r="I25" s="7">
        <f t="shared" si="3"/>
        <v>2074</v>
      </c>
      <c r="J25" s="7">
        <f t="shared" si="4"/>
        <v>3841.9</v>
      </c>
      <c r="K25" s="1">
        <v>2570.6</v>
      </c>
      <c r="L25" s="1"/>
      <c r="M25" s="1"/>
      <c r="N25" s="1">
        <v>1271.3</v>
      </c>
      <c r="O25" s="1">
        <v>0</v>
      </c>
      <c r="P25" s="1">
        <v>0</v>
      </c>
      <c r="Q25" s="1">
        <v>1163.4000000000001</v>
      </c>
      <c r="R25" s="7">
        <f t="shared" si="5"/>
        <v>-128.5</v>
      </c>
      <c r="S25" s="7">
        <f t="shared" si="6"/>
        <v>-910.6</v>
      </c>
      <c r="T25" s="19"/>
      <c r="U25" s="1">
        <v>1</v>
      </c>
      <c r="V25" s="1">
        <v>1</v>
      </c>
    </row>
    <row r="26" spans="1:22" ht="51" customHeight="1" x14ac:dyDescent="0.25">
      <c r="A26" s="10" t="s">
        <v>21</v>
      </c>
      <c r="B26" s="1">
        <v>27269</v>
      </c>
      <c r="C26" s="1">
        <v>13805.2</v>
      </c>
      <c r="D26" s="1">
        <f t="shared" si="7"/>
        <v>50.6</v>
      </c>
      <c r="E26" s="1">
        <v>20.399999999999999</v>
      </c>
      <c r="F26" s="1">
        <f t="shared" si="8"/>
        <v>5562.9</v>
      </c>
      <c r="G26" s="1">
        <f t="shared" si="1"/>
        <v>5562.9</v>
      </c>
      <c r="H26" s="1">
        <f t="shared" si="2"/>
        <v>2816.3</v>
      </c>
      <c r="I26" s="1">
        <f t="shared" si="3"/>
        <v>2816.3</v>
      </c>
      <c r="J26" s="1">
        <f t="shared" si="4"/>
        <v>4523.6000000000004</v>
      </c>
      <c r="K26" s="1">
        <v>3208.7</v>
      </c>
      <c r="L26" s="1"/>
      <c r="M26" s="1"/>
      <c r="N26" s="1">
        <v>1314.9</v>
      </c>
      <c r="O26" s="1">
        <v>0</v>
      </c>
      <c r="P26" s="1">
        <v>0</v>
      </c>
      <c r="Q26" s="7">
        <v>2408</v>
      </c>
      <c r="R26" s="7">
        <f t="shared" si="5"/>
        <v>-1039.3</v>
      </c>
      <c r="S26" s="7">
        <f t="shared" si="6"/>
        <v>-408.3</v>
      </c>
      <c r="T26" s="12"/>
      <c r="U26" s="1">
        <v>1</v>
      </c>
      <c r="V26" s="1">
        <v>1</v>
      </c>
    </row>
    <row r="27" spans="1:22" ht="51.75" customHeight="1" x14ac:dyDescent="0.25">
      <c r="A27" s="10" t="s">
        <v>22</v>
      </c>
      <c r="B27" s="1">
        <v>22849.9</v>
      </c>
      <c r="C27" s="1">
        <v>11201.9</v>
      </c>
      <c r="D27" s="1">
        <f t="shared" si="7"/>
        <v>49</v>
      </c>
      <c r="E27" s="1">
        <v>24.7</v>
      </c>
      <c r="F27" s="1">
        <f t="shared" si="8"/>
        <v>5643.9</v>
      </c>
      <c r="G27" s="1">
        <f t="shared" si="1"/>
        <v>5643.9</v>
      </c>
      <c r="H27" s="1">
        <f t="shared" si="2"/>
        <v>2766.9</v>
      </c>
      <c r="I27" s="1">
        <f t="shared" si="3"/>
        <v>2766.9</v>
      </c>
      <c r="J27" s="1">
        <f t="shared" si="4"/>
        <v>4399.7</v>
      </c>
      <c r="K27" s="7">
        <v>3112.7</v>
      </c>
      <c r="L27" s="1"/>
      <c r="M27" s="1"/>
      <c r="N27" s="1">
        <v>1287</v>
      </c>
      <c r="O27" s="1">
        <v>0</v>
      </c>
      <c r="P27" s="1">
        <v>0</v>
      </c>
      <c r="Q27" s="1">
        <v>2150.9</v>
      </c>
      <c r="R27" s="7">
        <f t="shared" si="5"/>
        <v>-1244.2</v>
      </c>
      <c r="S27" s="3">
        <f t="shared" si="6"/>
        <v>-616</v>
      </c>
      <c r="T27" s="12"/>
      <c r="U27" s="1">
        <v>1</v>
      </c>
      <c r="V27" s="1">
        <v>1</v>
      </c>
    </row>
    <row r="28" spans="1:22" ht="48" customHeight="1" x14ac:dyDescent="0.25">
      <c r="A28" s="10" t="s">
        <v>23</v>
      </c>
      <c r="B28" s="7">
        <v>36962.699999999997</v>
      </c>
      <c r="C28" s="7">
        <v>18030.2</v>
      </c>
      <c r="D28" s="7">
        <f t="shared" si="7"/>
        <v>48.8</v>
      </c>
      <c r="E28" s="7">
        <v>14.7</v>
      </c>
      <c r="F28" s="7">
        <f t="shared" si="8"/>
        <v>5433.5</v>
      </c>
      <c r="G28" s="7">
        <f t="shared" si="1"/>
        <v>5433.5</v>
      </c>
      <c r="H28" s="7">
        <f t="shared" si="2"/>
        <v>2650.4</v>
      </c>
      <c r="I28" s="7">
        <f t="shared" si="3"/>
        <v>2650.4</v>
      </c>
      <c r="J28" s="7">
        <f t="shared" si="4"/>
        <v>5433.5</v>
      </c>
      <c r="K28" s="7">
        <v>3764.3</v>
      </c>
      <c r="L28" s="7"/>
      <c r="M28" s="7"/>
      <c r="N28" s="7">
        <v>1669.2</v>
      </c>
      <c r="O28" s="7">
        <v>0</v>
      </c>
      <c r="P28" s="7">
        <v>0</v>
      </c>
      <c r="Q28" s="7">
        <v>2707.7</v>
      </c>
      <c r="R28" s="7">
        <f t="shared" si="5"/>
        <v>0</v>
      </c>
      <c r="S28" s="3">
        <f t="shared" si="6"/>
        <v>57.3</v>
      </c>
      <c r="T28" s="28" t="s">
        <v>82</v>
      </c>
      <c r="U28" s="7">
        <v>1</v>
      </c>
      <c r="V28" s="7">
        <v>1</v>
      </c>
    </row>
    <row r="29" spans="1:22" ht="78.75" customHeight="1" x14ac:dyDescent="0.25">
      <c r="A29" s="10" t="s">
        <v>24</v>
      </c>
      <c r="B29" s="1">
        <v>22537.7</v>
      </c>
      <c r="C29" s="1">
        <v>11650.9</v>
      </c>
      <c r="D29" s="1">
        <f t="shared" si="7"/>
        <v>51.7</v>
      </c>
      <c r="E29" s="1">
        <v>18.399999999999999</v>
      </c>
      <c r="F29" s="1">
        <f t="shared" si="8"/>
        <v>4146.8999999999996</v>
      </c>
      <c r="G29" s="1">
        <f t="shared" si="1"/>
        <v>4146.8999999999996</v>
      </c>
      <c r="H29" s="1">
        <f t="shared" si="2"/>
        <v>2143.8000000000002</v>
      </c>
      <c r="I29" s="1">
        <f t="shared" si="3"/>
        <v>2143.8000000000002</v>
      </c>
      <c r="J29" s="7">
        <f t="shared" si="4"/>
        <v>3827.9</v>
      </c>
      <c r="K29" s="1">
        <v>2557</v>
      </c>
      <c r="L29" s="1"/>
      <c r="M29" s="1"/>
      <c r="N29" s="1">
        <v>1270.9000000000001</v>
      </c>
      <c r="O29" s="1">
        <v>0</v>
      </c>
      <c r="P29" s="1">
        <v>0</v>
      </c>
      <c r="Q29" s="1">
        <v>1850.1</v>
      </c>
      <c r="R29" s="7">
        <f t="shared" si="5"/>
        <v>-319</v>
      </c>
      <c r="S29" s="3">
        <f t="shared" si="6"/>
        <v>-293.7</v>
      </c>
      <c r="T29" s="12"/>
      <c r="U29" s="1">
        <v>1</v>
      </c>
      <c r="V29" s="1">
        <v>1</v>
      </c>
    </row>
    <row r="30" spans="1:22" ht="51.75" customHeight="1" x14ac:dyDescent="0.25">
      <c r="A30" s="10" t="s">
        <v>25</v>
      </c>
      <c r="B30" s="1">
        <v>21458.5</v>
      </c>
      <c r="C30" s="1">
        <v>10753.8</v>
      </c>
      <c r="D30" s="1">
        <f t="shared" si="7"/>
        <v>50.1</v>
      </c>
      <c r="E30" s="1">
        <v>20.3</v>
      </c>
      <c r="F30" s="1">
        <f t="shared" si="8"/>
        <v>4356.1000000000004</v>
      </c>
      <c r="G30" s="1">
        <f t="shared" si="1"/>
        <v>4356.1000000000004</v>
      </c>
      <c r="H30" s="1">
        <f t="shared" si="2"/>
        <v>2183</v>
      </c>
      <c r="I30" s="1">
        <f t="shared" si="3"/>
        <v>2183</v>
      </c>
      <c r="J30" s="1">
        <f t="shared" si="4"/>
        <v>4166.1000000000004</v>
      </c>
      <c r="K30" s="1">
        <v>2764.4</v>
      </c>
      <c r="L30" s="1"/>
      <c r="M30" s="1"/>
      <c r="N30" s="1">
        <v>1401.7</v>
      </c>
      <c r="O30" s="1">
        <v>0</v>
      </c>
      <c r="P30" s="1">
        <v>0</v>
      </c>
      <c r="Q30" s="1">
        <v>1931.7</v>
      </c>
      <c r="R30" s="7">
        <f t="shared" si="5"/>
        <v>-190</v>
      </c>
      <c r="S30" s="3">
        <f t="shared" si="6"/>
        <v>-251.3</v>
      </c>
      <c r="T30" s="12"/>
      <c r="U30" s="1">
        <v>1</v>
      </c>
      <c r="V30" s="27">
        <v>1</v>
      </c>
    </row>
    <row r="31" spans="1:22" ht="66.75" customHeight="1" x14ac:dyDescent="0.25">
      <c r="A31" s="10" t="s">
        <v>26</v>
      </c>
      <c r="B31" s="1">
        <v>22067.200000000001</v>
      </c>
      <c r="C31" s="1">
        <v>11226.1</v>
      </c>
      <c r="D31" s="1">
        <f t="shared" si="7"/>
        <v>50.9</v>
      </c>
      <c r="E31" s="1">
        <v>19.8</v>
      </c>
      <c r="F31" s="1">
        <f t="shared" si="8"/>
        <v>4369.3</v>
      </c>
      <c r="G31" s="1">
        <f t="shared" si="1"/>
        <v>4369.3</v>
      </c>
      <c r="H31" s="1">
        <f t="shared" si="2"/>
        <v>2222.8000000000002</v>
      </c>
      <c r="I31" s="1">
        <f t="shared" si="3"/>
        <v>2222.8000000000002</v>
      </c>
      <c r="J31" s="1">
        <f>K31+N31</f>
        <v>4141.2</v>
      </c>
      <c r="K31" s="1">
        <v>2764.4</v>
      </c>
      <c r="L31" s="1"/>
      <c r="M31" s="1"/>
      <c r="N31" s="1">
        <v>1376.8</v>
      </c>
      <c r="O31" s="1">
        <v>0</v>
      </c>
      <c r="P31" s="1">
        <v>0</v>
      </c>
      <c r="Q31" s="1">
        <v>2174.1999999999998</v>
      </c>
      <c r="R31" s="7">
        <f t="shared" si="5"/>
        <v>-228.1</v>
      </c>
      <c r="S31" s="3">
        <f t="shared" si="6"/>
        <v>-48.6</v>
      </c>
      <c r="T31" s="12"/>
      <c r="U31" s="26">
        <v>1</v>
      </c>
      <c r="V31" s="7">
        <v>1</v>
      </c>
    </row>
    <row r="32" spans="1:22" ht="40.5" customHeight="1" x14ac:dyDescent="0.25">
      <c r="A32" s="11" t="s">
        <v>76</v>
      </c>
      <c r="B32" s="1">
        <f>SUM(B12:B31)</f>
        <v>1923189.9</v>
      </c>
      <c r="C32" s="1">
        <f>SUM(C12:C31)</f>
        <v>930961.2</v>
      </c>
      <c r="D32" s="1">
        <f t="shared" si="7"/>
        <v>48.4</v>
      </c>
      <c r="E32" s="1" t="s">
        <v>35</v>
      </c>
      <c r="F32" s="1">
        <f>SUM(F12:F31)</f>
        <v>235282.8</v>
      </c>
      <c r="G32" s="1">
        <f t="shared" ref="G32" si="9">(F32+L32+M32)</f>
        <v>235282.8</v>
      </c>
      <c r="H32" s="1">
        <f>SUM(H12:H31)</f>
        <v>115204.7</v>
      </c>
      <c r="I32" s="1">
        <f t="shared" si="3"/>
        <v>115204.7</v>
      </c>
      <c r="J32" s="7">
        <f>SUM(J12:J31)</f>
        <v>258762.5</v>
      </c>
      <c r="K32" s="7">
        <f>SUM(K12:K31)</f>
        <v>70690.399999999994</v>
      </c>
      <c r="L32" s="1">
        <f>SUM(L12:L31)</f>
        <v>0</v>
      </c>
      <c r="M32" s="1">
        <f>SUM(M12:M31)</f>
        <v>0</v>
      </c>
      <c r="N32" s="1">
        <f>SUM(N12:N31)</f>
        <v>188072.1</v>
      </c>
      <c r="O32" s="1">
        <v>0</v>
      </c>
      <c r="P32" s="1">
        <f t="shared" ref="P32" si="10">SUM(P13:P31)</f>
        <v>0</v>
      </c>
      <c r="Q32" s="1">
        <f>SUM(Q12:Q31)</f>
        <v>121502.39999999999</v>
      </c>
      <c r="R32" s="7">
        <f>SUM(R12:R31)</f>
        <v>23479.7</v>
      </c>
      <c r="S32" s="13">
        <f>SUM(S12:S31)</f>
        <v>6297.7</v>
      </c>
      <c r="T32" s="1"/>
      <c r="U32" s="1">
        <f>SUM(U12:U31)</f>
        <v>22</v>
      </c>
      <c r="V32" s="25">
        <f>SUM(V12:V31)</f>
        <v>94</v>
      </c>
    </row>
    <row r="33" spans="1:22" ht="26.25" customHeight="1" x14ac:dyDescent="0.25">
      <c r="A33" s="6" t="s">
        <v>37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4"/>
      <c r="T33" s="4"/>
      <c r="U33" s="4"/>
      <c r="V33" s="4"/>
    </row>
    <row r="34" spans="1:22" ht="18.75" x14ac:dyDescent="0.3">
      <c r="A34" s="40" t="s">
        <v>36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</sheetData>
  <mergeCells count="29">
    <mergeCell ref="J4:P7"/>
    <mergeCell ref="N9:N10"/>
    <mergeCell ref="O9:P9"/>
    <mergeCell ref="I1:L1"/>
    <mergeCell ref="A2:W2"/>
    <mergeCell ref="A3:A10"/>
    <mergeCell ref="B3:D3"/>
    <mergeCell ref="E3:S3"/>
    <mergeCell ref="T3:T10"/>
    <mergeCell ref="U3:V3"/>
    <mergeCell ref="B4:B10"/>
    <mergeCell ref="C4:C10"/>
    <mergeCell ref="D4:D10"/>
    <mergeCell ref="A34:V34"/>
    <mergeCell ref="Q4:Q10"/>
    <mergeCell ref="R4:S7"/>
    <mergeCell ref="U4:U10"/>
    <mergeCell ref="V4:V10"/>
    <mergeCell ref="J8:J10"/>
    <mergeCell ref="K8:P8"/>
    <mergeCell ref="R8:R10"/>
    <mergeCell ref="S8:S10"/>
    <mergeCell ref="K9:K10"/>
    <mergeCell ref="L9:M9"/>
    <mergeCell ref="E4:E10"/>
    <mergeCell ref="F4:F10"/>
    <mergeCell ref="G4:G10"/>
    <mergeCell ref="H4:H10"/>
    <mergeCell ref="I4:I10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1" sqref="A11"/>
    </sheetView>
  </sheetViews>
  <sheetFormatPr defaultRowHeight="15" x14ac:dyDescent="0.25"/>
  <cols>
    <col min="1" max="1" width="33.42578125" customWidth="1"/>
    <col min="2" max="3" width="16.42578125" customWidth="1"/>
    <col min="4" max="4" width="13.28515625" customWidth="1"/>
    <col min="5" max="5" width="16.28515625" customWidth="1"/>
    <col min="6" max="6" width="20.140625" customWidth="1"/>
    <col min="7" max="7" width="18.42578125" customWidth="1"/>
    <col min="8" max="8" width="19" customWidth="1"/>
    <col min="9" max="9" width="16.85546875" customWidth="1"/>
    <col min="10" max="10" width="19.85546875" customWidth="1"/>
    <col min="11" max="11" width="18.42578125" customWidth="1"/>
    <col min="12" max="12" width="18.85546875" customWidth="1"/>
    <col min="13" max="13" width="18.42578125" customWidth="1"/>
    <col min="14" max="14" width="18.5703125" customWidth="1"/>
    <col min="15" max="15" width="17.7109375" customWidth="1"/>
    <col min="16" max="16" width="2" hidden="1" customWidth="1"/>
    <col min="17" max="18" width="0.42578125" hidden="1" customWidth="1"/>
  </cols>
  <sheetData>
    <row r="1" spans="1:18" ht="15" customHeight="1" x14ac:dyDescent="0.25">
      <c r="A1" s="80" t="s">
        <v>77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8" ht="51.7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8" ht="58.5" customHeight="1" x14ac:dyDescent="0.25">
      <c r="A3" s="41" t="s">
        <v>32</v>
      </c>
      <c r="B3" s="82" t="s">
        <v>50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 ht="115.5" customHeight="1" x14ac:dyDescent="0.25">
      <c r="A4" s="41"/>
      <c r="B4" s="83" t="s">
        <v>43</v>
      </c>
      <c r="C4" s="83"/>
      <c r="D4" s="83"/>
      <c r="E4" s="84"/>
      <c r="F4" s="82" t="s">
        <v>44</v>
      </c>
      <c r="G4" s="82"/>
      <c r="H4" s="82" t="s">
        <v>45</v>
      </c>
      <c r="I4" s="82"/>
      <c r="J4" s="82" t="s">
        <v>46</v>
      </c>
      <c r="K4" s="82"/>
      <c r="L4" s="85" t="s">
        <v>47</v>
      </c>
      <c r="M4" s="85"/>
      <c r="N4" s="82" t="s">
        <v>56</v>
      </c>
      <c r="O4" s="82" t="s">
        <v>57</v>
      </c>
    </row>
    <row r="5" spans="1:18" ht="15" customHeight="1" x14ac:dyDescent="0.25">
      <c r="A5" s="41"/>
      <c r="B5" s="70" t="s">
        <v>71</v>
      </c>
      <c r="C5" s="70" t="s">
        <v>78</v>
      </c>
      <c r="D5" s="70" t="s">
        <v>79</v>
      </c>
      <c r="E5" s="86" t="s">
        <v>51</v>
      </c>
      <c r="F5" s="73" t="s">
        <v>72</v>
      </c>
      <c r="G5" s="73" t="s">
        <v>49</v>
      </c>
      <c r="H5" s="73" t="s">
        <v>83</v>
      </c>
      <c r="I5" s="73" t="s">
        <v>49</v>
      </c>
      <c r="J5" s="74" t="s">
        <v>73</v>
      </c>
      <c r="K5" s="73" t="s">
        <v>49</v>
      </c>
      <c r="L5" s="73" t="s">
        <v>48</v>
      </c>
      <c r="M5" s="73" t="s">
        <v>49</v>
      </c>
      <c r="N5" s="82"/>
      <c r="O5" s="82"/>
    </row>
    <row r="6" spans="1:18" x14ac:dyDescent="0.25">
      <c r="A6" s="41"/>
      <c r="B6" s="70"/>
      <c r="C6" s="70"/>
      <c r="D6" s="70"/>
      <c r="E6" s="87"/>
      <c r="F6" s="73"/>
      <c r="G6" s="73"/>
      <c r="H6" s="73"/>
      <c r="I6" s="73"/>
      <c r="J6" s="75"/>
      <c r="K6" s="73"/>
      <c r="L6" s="73"/>
      <c r="M6" s="73"/>
      <c r="N6" s="82"/>
      <c r="O6" s="82"/>
    </row>
    <row r="7" spans="1:18" ht="74.25" customHeight="1" x14ac:dyDescent="0.25">
      <c r="A7" s="41"/>
      <c r="B7" s="70"/>
      <c r="C7" s="70"/>
      <c r="D7" s="70"/>
      <c r="E7" s="88"/>
      <c r="F7" s="73"/>
      <c r="G7" s="73"/>
      <c r="H7" s="73"/>
      <c r="I7" s="73"/>
      <c r="J7" s="76"/>
      <c r="K7" s="73"/>
      <c r="L7" s="73"/>
      <c r="M7" s="73"/>
      <c r="N7" s="82"/>
      <c r="O7" s="82"/>
    </row>
    <row r="8" spans="1:18" ht="15" customHeight="1" x14ac:dyDescent="0.25">
      <c r="A8" s="77">
        <v>1</v>
      </c>
      <c r="B8" s="71">
        <v>2</v>
      </c>
      <c r="C8" s="71" t="s">
        <v>65</v>
      </c>
      <c r="D8" s="71" t="s">
        <v>66</v>
      </c>
      <c r="E8" s="78" t="s">
        <v>80</v>
      </c>
      <c r="F8" s="69">
        <v>3</v>
      </c>
      <c r="G8" s="69">
        <v>4</v>
      </c>
      <c r="H8" s="69">
        <v>5</v>
      </c>
      <c r="I8" s="69">
        <v>6</v>
      </c>
      <c r="J8" s="69">
        <v>7</v>
      </c>
      <c r="K8" s="69">
        <v>8</v>
      </c>
      <c r="L8" s="69" t="s">
        <v>70</v>
      </c>
      <c r="M8" s="69" t="s">
        <v>69</v>
      </c>
      <c r="N8" s="69">
        <v>11</v>
      </c>
      <c r="O8" s="69">
        <v>12</v>
      </c>
    </row>
    <row r="9" spans="1:18" ht="10.5" customHeight="1" x14ac:dyDescent="0.25">
      <c r="A9" s="77"/>
      <c r="B9" s="72"/>
      <c r="C9" s="72"/>
      <c r="D9" s="72"/>
      <c r="E9" s="79"/>
      <c r="F9" s="69"/>
      <c r="G9" s="69"/>
      <c r="H9" s="69"/>
      <c r="I9" s="69"/>
      <c r="J9" s="69"/>
      <c r="K9" s="69"/>
      <c r="L9" s="69"/>
      <c r="M9" s="69"/>
      <c r="N9" s="69"/>
      <c r="O9" s="69"/>
    </row>
    <row r="10" spans="1:18" ht="15" hidden="1" customHeight="1" x14ac:dyDescent="0.25">
      <c r="A10" s="77"/>
      <c r="B10" s="21"/>
      <c r="C10" s="21"/>
      <c r="D10" s="21"/>
      <c r="E10" s="21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8" ht="39.75" customHeight="1" x14ac:dyDescent="0.25">
      <c r="A11" s="90" t="s">
        <v>42</v>
      </c>
      <c r="B11" s="35">
        <v>1073380.3999999999</v>
      </c>
      <c r="C11" s="35">
        <v>1078879.3999999999</v>
      </c>
      <c r="D11" s="35">
        <v>509339.9</v>
      </c>
      <c r="E11" s="35">
        <f>D11/C11*100</f>
        <v>47.2</v>
      </c>
      <c r="F11" s="36">
        <v>172846.5</v>
      </c>
      <c r="G11" s="36">
        <v>86423.2</v>
      </c>
      <c r="H11" s="36">
        <v>0</v>
      </c>
      <c r="I11" s="36">
        <v>0</v>
      </c>
      <c r="J11" s="36">
        <v>0</v>
      </c>
      <c r="K11" s="36">
        <v>0</v>
      </c>
      <c r="L11" s="36">
        <f>C11+F11+H11+J11</f>
        <v>1251725.8999999999</v>
      </c>
      <c r="M11" s="36">
        <f>D11+G11+I11+K11</f>
        <v>595763.1</v>
      </c>
      <c r="N11" s="36">
        <v>2</v>
      </c>
      <c r="O11" s="36">
        <v>69</v>
      </c>
    </row>
    <row r="12" spans="1:18" ht="56.25" x14ac:dyDescent="0.25">
      <c r="A12" s="16" t="s">
        <v>10</v>
      </c>
      <c r="B12" s="7">
        <v>124145</v>
      </c>
      <c r="C12" s="7">
        <v>126343.8</v>
      </c>
      <c r="D12" s="7">
        <v>58825.9</v>
      </c>
      <c r="E12" s="7">
        <f t="shared" ref="E12:E31" si="0">D12/C12*100</f>
        <v>46.6</v>
      </c>
      <c r="F12" s="7">
        <v>35247.9</v>
      </c>
      <c r="G12" s="7">
        <v>17623.8</v>
      </c>
      <c r="H12" s="7">
        <v>42701.2</v>
      </c>
      <c r="I12" s="7">
        <v>21350.6</v>
      </c>
      <c r="J12" s="7">
        <v>0</v>
      </c>
      <c r="K12" s="7">
        <v>0</v>
      </c>
      <c r="L12" s="1">
        <f t="shared" ref="L12:L30" si="1">C12+F12+H12+J12</f>
        <v>204292.9</v>
      </c>
      <c r="M12" s="1">
        <f>D12+G12+I12+K12</f>
        <v>97800.3</v>
      </c>
      <c r="N12" s="1">
        <v>2</v>
      </c>
      <c r="O12" s="7">
        <v>4</v>
      </c>
    </row>
    <row r="13" spans="1:18" ht="26.25" customHeight="1" x14ac:dyDescent="0.25">
      <c r="A13" s="16" t="s">
        <v>41</v>
      </c>
      <c r="B13" s="7">
        <v>7196.9</v>
      </c>
      <c r="C13" s="7">
        <v>7470.8</v>
      </c>
      <c r="D13" s="7">
        <v>4538.3999999999996</v>
      </c>
      <c r="E13" s="7">
        <f t="shared" si="0"/>
        <v>60.7</v>
      </c>
      <c r="F13" s="7">
        <v>468.8</v>
      </c>
      <c r="G13" s="7">
        <v>234.4</v>
      </c>
      <c r="H13" s="7">
        <v>0</v>
      </c>
      <c r="I13" s="7">
        <v>0</v>
      </c>
      <c r="J13" s="7">
        <v>6216.8</v>
      </c>
      <c r="K13" s="7">
        <v>3108.4</v>
      </c>
      <c r="L13" s="1">
        <f t="shared" si="1"/>
        <v>14156.4</v>
      </c>
      <c r="M13" s="1">
        <f t="shared" ref="M13:M30" si="2">D13+G13+I13+K13</f>
        <v>7881.2</v>
      </c>
      <c r="N13" s="1">
        <v>1</v>
      </c>
      <c r="O13" s="7">
        <v>1</v>
      </c>
    </row>
    <row r="14" spans="1:18" ht="27.75" customHeight="1" x14ac:dyDescent="0.25">
      <c r="A14" s="17" t="s">
        <v>11</v>
      </c>
      <c r="B14" s="7">
        <v>8887.2000000000007</v>
      </c>
      <c r="C14" s="7">
        <v>8887.2000000000007</v>
      </c>
      <c r="D14" s="7">
        <v>4519.8</v>
      </c>
      <c r="E14" s="7">
        <f t="shared" si="0"/>
        <v>50.9</v>
      </c>
      <c r="F14" s="7">
        <v>2056.5</v>
      </c>
      <c r="G14" s="7">
        <v>1028.2</v>
      </c>
      <c r="H14" s="7">
        <v>3467.7</v>
      </c>
      <c r="I14" s="7">
        <v>1733.8</v>
      </c>
      <c r="J14" s="7">
        <v>16001.7</v>
      </c>
      <c r="K14" s="7">
        <v>7782.9</v>
      </c>
      <c r="L14" s="7">
        <f t="shared" si="1"/>
        <v>30413.1</v>
      </c>
      <c r="M14" s="7">
        <f t="shared" si="2"/>
        <v>15064.7</v>
      </c>
      <c r="N14" s="1">
        <v>1</v>
      </c>
      <c r="O14" s="1">
        <v>0</v>
      </c>
    </row>
    <row r="15" spans="1:18" ht="43.5" customHeight="1" x14ac:dyDescent="0.25">
      <c r="A15" s="17" t="s">
        <v>12</v>
      </c>
      <c r="B15" s="7">
        <v>8759.2999999999993</v>
      </c>
      <c r="C15" s="7">
        <v>9099.2999999999993</v>
      </c>
      <c r="D15" s="7">
        <v>4334.7</v>
      </c>
      <c r="E15" s="7">
        <f t="shared" si="0"/>
        <v>47.6</v>
      </c>
      <c r="F15" s="7">
        <v>2991</v>
      </c>
      <c r="G15" s="7">
        <v>1495.4</v>
      </c>
      <c r="H15" s="7">
        <v>6632.8</v>
      </c>
      <c r="I15" s="7">
        <v>3316.4</v>
      </c>
      <c r="J15" s="7">
        <v>13202.6</v>
      </c>
      <c r="K15" s="7">
        <v>6601.3</v>
      </c>
      <c r="L15" s="7">
        <f t="shared" si="1"/>
        <v>31925.7</v>
      </c>
      <c r="M15" s="7">
        <f t="shared" si="2"/>
        <v>15747.8</v>
      </c>
      <c r="N15" s="7">
        <v>1</v>
      </c>
      <c r="O15" s="7">
        <v>2</v>
      </c>
    </row>
    <row r="16" spans="1:18" ht="36" customHeight="1" x14ac:dyDescent="0.25">
      <c r="A16" s="17" t="s">
        <v>13</v>
      </c>
      <c r="B16" s="7">
        <v>6354</v>
      </c>
      <c r="C16" s="7">
        <v>6354</v>
      </c>
      <c r="D16" s="7">
        <v>2101.6</v>
      </c>
      <c r="E16" s="7">
        <f t="shared" si="0"/>
        <v>33.1</v>
      </c>
      <c r="F16" s="7">
        <v>6901.5</v>
      </c>
      <c r="G16" s="7">
        <v>3450.6</v>
      </c>
      <c r="H16" s="7">
        <v>16584.900000000001</v>
      </c>
      <c r="I16" s="7">
        <v>8292.4</v>
      </c>
      <c r="J16" s="7">
        <v>5770.7</v>
      </c>
      <c r="K16" s="7">
        <v>2652.9</v>
      </c>
      <c r="L16" s="1">
        <f t="shared" si="1"/>
        <v>35611.1</v>
      </c>
      <c r="M16" s="1">
        <f t="shared" si="2"/>
        <v>16497.5</v>
      </c>
      <c r="N16" s="1">
        <v>1</v>
      </c>
      <c r="O16" s="7">
        <v>2</v>
      </c>
    </row>
    <row r="17" spans="1:15" ht="35.25" customHeight="1" x14ac:dyDescent="0.25">
      <c r="A17" s="17" t="s">
        <v>15</v>
      </c>
      <c r="B17" s="7">
        <v>2213.6999999999998</v>
      </c>
      <c r="C17" s="7">
        <v>2213.6999999999998</v>
      </c>
      <c r="D17" s="7">
        <v>1001.5</v>
      </c>
      <c r="E17" s="7">
        <f t="shared" si="0"/>
        <v>45.2</v>
      </c>
      <c r="F17" s="7">
        <v>2386</v>
      </c>
      <c r="G17" s="7">
        <v>1193</v>
      </c>
      <c r="H17" s="7">
        <v>6597.3</v>
      </c>
      <c r="I17" s="7">
        <v>3298.6</v>
      </c>
      <c r="J17" s="7">
        <v>9479.2999999999993</v>
      </c>
      <c r="K17" s="7">
        <v>4739.6000000000004</v>
      </c>
      <c r="L17" s="1">
        <f t="shared" si="1"/>
        <v>20676.3</v>
      </c>
      <c r="M17" s="1">
        <f t="shared" si="2"/>
        <v>10232.700000000001</v>
      </c>
      <c r="N17" s="1">
        <v>1</v>
      </c>
      <c r="O17" s="1">
        <v>1</v>
      </c>
    </row>
    <row r="18" spans="1:15" ht="36.75" customHeight="1" x14ac:dyDescent="0.25">
      <c r="A18" s="17" t="s">
        <v>16</v>
      </c>
      <c r="B18" s="7">
        <v>762.5</v>
      </c>
      <c r="C18" s="7">
        <v>762.5</v>
      </c>
      <c r="D18" s="7">
        <v>354.1</v>
      </c>
      <c r="E18" s="7">
        <f t="shared" si="0"/>
        <v>46.4</v>
      </c>
      <c r="F18" s="7">
        <v>1468.9</v>
      </c>
      <c r="G18" s="7">
        <v>734.4</v>
      </c>
      <c r="H18" s="7">
        <v>5322.9</v>
      </c>
      <c r="I18" s="7">
        <v>2661.4</v>
      </c>
      <c r="J18" s="7">
        <v>11010.6</v>
      </c>
      <c r="K18" s="7">
        <v>5505.2</v>
      </c>
      <c r="L18" s="1">
        <f t="shared" si="1"/>
        <v>18564.900000000001</v>
      </c>
      <c r="M18" s="1">
        <f t="shared" si="2"/>
        <v>9255.1</v>
      </c>
      <c r="N18" s="1">
        <v>1</v>
      </c>
      <c r="O18" s="1">
        <v>1</v>
      </c>
    </row>
    <row r="19" spans="1:15" ht="36" customHeight="1" x14ac:dyDescent="0.25">
      <c r="A19" s="17" t="s">
        <v>14</v>
      </c>
      <c r="B19" s="7">
        <v>3525.8</v>
      </c>
      <c r="C19" s="7">
        <v>3552.2</v>
      </c>
      <c r="D19" s="7">
        <v>2368.8000000000002</v>
      </c>
      <c r="E19" s="7">
        <f t="shared" si="0"/>
        <v>66.7</v>
      </c>
      <c r="F19" s="7">
        <v>1652</v>
      </c>
      <c r="G19" s="7">
        <v>826</v>
      </c>
      <c r="H19" s="7">
        <v>4494.8999999999996</v>
      </c>
      <c r="I19" s="7">
        <v>2247.4</v>
      </c>
      <c r="J19" s="7">
        <v>6273.8</v>
      </c>
      <c r="K19" s="7">
        <v>3136.8</v>
      </c>
      <c r="L19" s="1">
        <f t="shared" si="1"/>
        <v>15972.9</v>
      </c>
      <c r="M19" s="1">
        <f t="shared" si="2"/>
        <v>8579</v>
      </c>
      <c r="N19" s="1">
        <v>1</v>
      </c>
      <c r="O19" s="1">
        <v>1</v>
      </c>
    </row>
    <row r="20" spans="1:15" ht="36" customHeight="1" x14ac:dyDescent="0.25">
      <c r="A20" s="17" t="s">
        <v>17</v>
      </c>
      <c r="B20" s="7">
        <v>2014</v>
      </c>
      <c r="C20" s="7">
        <v>2014</v>
      </c>
      <c r="D20" s="7">
        <v>1184.4000000000001</v>
      </c>
      <c r="E20" s="7">
        <f t="shared" si="0"/>
        <v>58.8</v>
      </c>
      <c r="F20" s="7">
        <v>2907.7</v>
      </c>
      <c r="G20" s="7">
        <v>1453.8</v>
      </c>
      <c r="H20" s="7">
        <v>8328.7000000000007</v>
      </c>
      <c r="I20" s="7">
        <v>4164.3</v>
      </c>
      <c r="J20" s="7">
        <v>7344</v>
      </c>
      <c r="K20" s="7">
        <v>3672</v>
      </c>
      <c r="L20" s="1">
        <f t="shared" si="1"/>
        <v>20594.400000000001</v>
      </c>
      <c r="M20" s="1">
        <f t="shared" si="2"/>
        <v>10474.5</v>
      </c>
      <c r="N20" s="1">
        <v>1</v>
      </c>
      <c r="O20" s="1">
        <v>1</v>
      </c>
    </row>
    <row r="21" spans="1:15" ht="36" customHeight="1" x14ac:dyDescent="0.25">
      <c r="A21" s="17" t="s">
        <v>18</v>
      </c>
      <c r="B21" s="7">
        <v>2931.4</v>
      </c>
      <c r="C21" s="7">
        <v>2956.9</v>
      </c>
      <c r="D21" s="7">
        <v>1801.9</v>
      </c>
      <c r="E21" s="7">
        <f t="shared" si="0"/>
        <v>60.9</v>
      </c>
      <c r="F21" s="7">
        <v>3505.1</v>
      </c>
      <c r="G21" s="7">
        <v>1752.6</v>
      </c>
      <c r="H21" s="7">
        <v>8887.1</v>
      </c>
      <c r="I21" s="7">
        <v>4443.5</v>
      </c>
      <c r="J21" s="7">
        <v>9624.2999999999993</v>
      </c>
      <c r="K21" s="7">
        <v>4651.8999999999996</v>
      </c>
      <c r="L21" s="1">
        <f t="shared" si="1"/>
        <v>24973.4</v>
      </c>
      <c r="M21" s="1">
        <f t="shared" si="2"/>
        <v>12649.9</v>
      </c>
      <c r="N21" s="1">
        <v>1</v>
      </c>
      <c r="O21" s="1">
        <v>1</v>
      </c>
    </row>
    <row r="22" spans="1:15" ht="39" customHeight="1" x14ac:dyDescent="0.25">
      <c r="A22" s="17" t="s">
        <v>19</v>
      </c>
      <c r="B22" s="7">
        <v>9612.7000000000007</v>
      </c>
      <c r="C22" s="7">
        <v>9612.7000000000007</v>
      </c>
      <c r="D22" s="7">
        <v>6828.2</v>
      </c>
      <c r="E22" s="7">
        <f t="shared" si="0"/>
        <v>71</v>
      </c>
      <c r="F22" s="7">
        <v>3811</v>
      </c>
      <c r="G22" s="7">
        <v>1905.4</v>
      </c>
      <c r="H22" s="7">
        <v>9505.1</v>
      </c>
      <c r="I22" s="7">
        <v>4752.5</v>
      </c>
      <c r="J22" s="7">
        <v>10222.799999999999</v>
      </c>
      <c r="K22" s="7">
        <v>5111.3999999999996</v>
      </c>
      <c r="L22" s="1">
        <f t="shared" si="1"/>
        <v>33151.599999999999</v>
      </c>
      <c r="M22" s="1">
        <f t="shared" si="2"/>
        <v>18597.5</v>
      </c>
      <c r="N22" s="1">
        <v>1</v>
      </c>
      <c r="O22" s="1">
        <v>2</v>
      </c>
    </row>
    <row r="23" spans="1:15" ht="40.5" customHeight="1" x14ac:dyDescent="0.25">
      <c r="A23" s="17" t="s">
        <v>20</v>
      </c>
      <c r="B23" s="7">
        <v>9798.7999999999993</v>
      </c>
      <c r="C23" s="7">
        <v>9752.7999999999993</v>
      </c>
      <c r="D23" s="7">
        <v>6029.1</v>
      </c>
      <c r="E23" s="7">
        <f t="shared" si="0"/>
        <v>61.8</v>
      </c>
      <c r="F23" s="7">
        <v>6397</v>
      </c>
      <c r="G23" s="7">
        <v>3198.4</v>
      </c>
      <c r="H23" s="7">
        <v>13769.3</v>
      </c>
      <c r="I23" s="7">
        <v>6884.6</v>
      </c>
      <c r="J23" s="7">
        <v>11057.6</v>
      </c>
      <c r="K23" s="7">
        <v>5528.8</v>
      </c>
      <c r="L23" s="1">
        <f t="shared" si="1"/>
        <v>40976.699999999997</v>
      </c>
      <c r="M23" s="1">
        <f t="shared" si="2"/>
        <v>21640.9</v>
      </c>
      <c r="N23" s="1">
        <v>1</v>
      </c>
      <c r="O23" s="7">
        <v>2</v>
      </c>
    </row>
    <row r="24" spans="1:15" ht="48" customHeight="1" x14ac:dyDescent="0.25">
      <c r="A24" s="17" t="s">
        <v>27</v>
      </c>
      <c r="B24" s="7">
        <v>5982.8</v>
      </c>
      <c r="C24" s="7">
        <v>6002.3</v>
      </c>
      <c r="D24" s="7">
        <v>3605.5</v>
      </c>
      <c r="E24" s="7">
        <f t="shared" si="0"/>
        <v>60.1</v>
      </c>
      <c r="F24" s="7">
        <v>2271.4</v>
      </c>
      <c r="G24" s="7">
        <v>1135.5999999999999</v>
      </c>
      <c r="H24" s="7">
        <v>5593</v>
      </c>
      <c r="I24" s="7">
        <v>2796.4</v>
      </c>
      <c r="J24" s="7">
        <v>13142.9</v>
      </c>
      <c r="K24" s="7">
        <v>6571.4</v>
      </c>
      <c r="L24" s="1">
        <f t="shared" si="1"/>
        <v>27009.599999999999</v>
      </c>
      <c r="M24" s="1">
        <f t="shared" si="2"/>
        <v>14108.9</v>
      </c>
      <c r="N24" s="1">
        <v>1</v>
      </c>
      <c r="O24" s="1">
        <v>1</v>
      </c>
    </row>
    <row r="25" spans="1:15" ht="42" customHeight="1" x14ac:dyDescent="0.25">
      <c r="A25" s="17" t="s">
        <v>21</v>
      </c>
      <c r="B25" s="7">
        <v>4779.2</v>
      </c>
      <c r="C25" s="7">
        <v>5120</v>
      </c>
      <c r="D25" s="7">
        <v>2730.9</v>
      </c>
      <c r="E25" s="7">
        <f t="shared" si="0"/>
        <v>53.3</v>
      </c>
      <c r="F25" s="7">
        <v>2613.3000000000002</v>
      </c>
      <c r="G25" s="7">
        <v>1306.5999999999999</v>
      </c>
      <c r="H25" s="7">
        <v>6636.3</v>
      </c>
      <c r="I25" s="7">
        <v>3318.1</v>
      </c>
      <c r="J25" s="7">
        <v>12899.4</v>
      </c>
      <c r="K25" s="7">
        <v>6449.6</v>
      </c>
      <c r="L25" s="1">
        <f t="shared" si="1"/>
        <v>27269</v>
      </c>
      <c r="M25" s="1">
        <f t="shared" si="2"/>
        <v>13805.2</v>
      </c>
      <c r="N25" s="1">
        <v>1</v>
      </c>
      <c r="O25" s="1">
        <v>1</v>
      </c>
    </row>
    <row r="26" spans="1:15" ht="38.25" customHeight="1" x14ac:dyDescent="0.25">
      <c r="A26" s="17" t="s">
        <v>22</v>
      </c>
      <c r="B26" s="7">
        <v>5461</v>
      </c>
      <c r="C26" s="7">
        <v>5597.5</v>
      </c>
      <c r="D26" s="7">
        <v>2575.9</v>
      </c>
      <c r="E26" s="7">
        <f t="shared" si="0"/>
        <v>46</v>
      </c>
      <c r="F26" s="7">
        <v>2905.9</v>
      </c>
      <c r="G26" s="7">
        <v>1452.8</v>
      </c>
      <c r="H26" s="7">
        <v>7596.8</v>
      </c>
      <c r="I26" s="7">
        <v>3798.4</v>
      </c>
      <c r="J26" s="7">
        <v>6749.7</v>
      </c>
      <c r="K26" s="7">
        <v>3374.8</v>
      </c>
      <c r="L26" s="1">
        <f t="shared" si="1"/>
        <v>22849.9</v>
      </c>
      <c r="M26" s="1">
        <f t="shared" si="2"/>
        <v>11201.9</v>
      </c>
      <c r="N26" s="1">
        <v>1</v>
      </c>
      <c r="O26" s="1">
        <v>1</v>
      </c>
    </row>
    <row r="27" spans="1:15" ht="46.5" customHeight="1" x14ac:dyDescent="0.25">
      <c r="A27" s="17" t="s">
        <v>23</v>
      </c>
      <c r="B27" s="7">
        <v>33573.1</v>
      </c>
      <c r="C27" s="7">
        <v>33573.1</v>
      </c>
      <c r="D27" s="7">
        <v>16335.4</v>
      </c>
      <c r="E27" s="7">
        <f t="shared" si="0"/>
        <v>48.7</v>
      </c>
      <c r="F27" s="7">
        <v>3389.6</v>
      </c>
      <c r="G27" s="7">
        <v>1694.8</v>
      </c>
      <c r="H27" s="7">
        <v>0</v>
      </c>
      <c r="I27" s="7">
        <v>0</v>
      </c>
      <c r="J27" s="7">
        <v>0</v>
      </c>
      <c r="K27" s="7">
        <v>0</v>
      </c>
      <c r="L27" s="1">
        <f t="shared" si="1"/>
        <v>36962.699999999997</v>
      </c>
      <c r="M27" s="1">
        <f t="shared" si="2"/>
        <v>18030.2</v>
      </c>
      <c r="N27" s="1">
        <v>1</v>
      </c>
      <c r="O27" s="1">
        <v>1</v>
      </c>
    </row>
    <row r="28" spans="1:15" ht="38.25" customHeight="1" x14ac:dyDescent="0.25">
      <c r="A28" s="17" t="s">
        <v>24</v>
      </c>
      <c r="B28" s="7">
        <v>3767.1</v>
      </c>
      <c r="C28" s="7">
        <v>4114.1000000000004</v>
      </c>
      <c r="D28" s="7">
        <v>2439.3000000000002</v>
      </c>
      <c r="E28" s="7">
        <f t="shared" si="0"/>
        <v>59.3</v>
      </c>
      <c r="F28" s="7">
        <v>2368.6</v>
      </c>
      <c r="G28" s="7">
        <v>1184.2</v>
      </c>
      <c r="H28" s="7">
        <v>6004.8</v>
      </c>
      <c r="I28" s="7">
        <v>3002.4</v>
      </c>
      <c r="J28" s="7">
        <v>10050.200000000001</v>
      </c>
      <c r="K28" s="7">
        <v>5025</v>
      </c>
      <c r="L28" s="1">
        <f t="shared" si="1"/>
        <v>22537.7</v>
      </c>
      <c r="M28" s="1">
        <f t="shared" si="2"/>
        <v>11650.9</v>
      </c>
      <c r="N28" s="1">
        <v>1</v>
      </c>
      <c r="O28" s="1">
        <v>1</v>
      </c>
    </row>
    <row r="29" spans="1:15" ht="37.5" customHeight="1" x14ac:dyDescent="0.25">
      <c r="A29" s="17" t="s">
        <v>25</v>
      </c>
      <c r="B29" s="7">
        <v>2143.6</v>
      </c>
      <c r="C29" s="7">
        <v>2242.8000000000002</v>
      </c>
      <c r="D29" s="7">
        <v>1146.2</v>
      </c>
      <c r="E29" s="7">
        <f t="shared" si="0"/>
        <v>51.1</v>
      </c>
      <c r="F29" s="7">
        <v>1637.5</v>
      </c>
      <c r="G29" s="7">
        <v>818.6</v>
      </c>
      <c r="H29" s="7">
        <v>5318.5</v>
      </c>
      <c r="I29" s="7">
        <v>2659.2</v>
      </c>
      <c r="J29" s="7">
        <v>12259.7</v>
      </c>
      <c r="K29" s="7">
        <v>6129.8</v>
      </c>
      <c r="L29" s="1">
        <f t="shared" si="1"/>
        <v>21458.5</v>
      </c>
      <c r="M29" s="1">
        <f t="shared" si="2"/>
        <v>10753.8</v>
      </c>
      <c r="N29" s="1">
        <v>1</v>
      </c>
      <c r="O29" s="1">
        <v>1</v>
      </c>
    </row>
    <row r="30" spans="1:15" ht="39.75" customHeight="1" x14ac:dyDescent="0.25">
      <c r="A30" s="17" t="s">
        <v>26</v>
      </c>
      <c r="B30" s="7">
        <v>3419.1</v>
      </c>
      <c r="C30" s="7">
        <v>3708.5</v>
      </c>
      <c r="D30" s="7">
        <v>2046.9</v>
      </c>
      <c r="E30" s="7">
        <f t="shared" si="0"/>
        <v>55.2</v>
      </c>
      <c r="F30" s="7">
        <v>2293.8000000000002</v>
      </c>
      <c r="G30" s="7">
        <v>1146.8</v>
      </c>
      <c r="H30" s="7">
        <v>6879.7</v>
      </c>
      <c r="I30" s="7">
        <v>3439.8</v>
      </c>
      <c r="J30" s="7">
        <v>9185.2000000000007</v>
      </c>
      <c r="K30" s="7">
        <v>4592.6000000000004</v>
      </c>
      <c r="L30" s="1">
        <f t="shared" si="1"/>
        <v>22067.200000000001</v>
      </c>
      <c r="M30" s="1">
        <f t="shared" si="2"/>
        <v>11226.1</v>
      </c>
      <c r="N30" s="1">
        <v>1</v>
      </c>
      <c r="O30" s="7">
        <v>1</v>
      </c>
    </row>
    <row r="31" spans="1:15" ht="22.5" customHeight="1" x14ac:dyDescent="0.25">
      <c r="A31" s="18" t="s">
        <v>84</v>
      </c>
      <c r="B31" s="7">
        <f>SUM(B11:B30)</f>
        <v>1318707.6000000001</v>
      </c>
      <c r="C31" s="7">
        <f>SUM(C11:C30)</f>
        <v>1328257.6000000001</v>
      </c>
      <c r="D31" s="7">
        <f>SUM(D11:D30)</f>
        <v>634108.4</v>
      </c>
      <c r="E31" s="7">
        <f t="shared" si="0"/>
        <v>47.7</v>
      </c>
      <c r="F31" s="7">
        <f t="shared" ref="F31:K31" si="3">SUM(F11:F30)</f>
        <v>260120</v>
      </c>
      <c r="G31" s="7">
        <f t="shared" si="3"/>
        <v>130058.6</v>
      </c>
      <c r="H31" s="7">
        <f t="shared" si="3"/>
        <v>164321</v>
      </c>
      <c r="I31" s="7">
        <f t="shared" si="3"/>
        <v>82159.8</v>
      </c>
      <c r="J31" s="7">
        <f t="shared" si="3"/>
        <v>170491.3</v>
      </c>
      <c r="K31" s="7">
        <f t="shared" si="3"/>
        <v>84634.4</v>
      </c>
      <c r="L31" s="1">
        <f>C31+F31+H31+J31</f>
        <v>1923189.9</v>
      </c>
      <c r="M31" s="1">
        <f t="shared" ref="M31" si="4">D31+G31+I31+K31</f>
        <v>930961.2</v>
      </c>
      <c r="N31" s="1">
        <f>SUM(N11:N30)</f>
        <v>22</v>
      </c>
      <c r="O31" s="1">
        <f>SUM(O11:O30)</f>
        <v>94</v>
      </c>
    </row>
    <row r="32" spans="1:15" ht="15.75" x14ac:dyDescent="0.25">
      <c r="F32" s="15"/>
      <c r="H32" s="38"/>
      <c r="I32" s="38"/>
      <c r="J32" s="38"/>
      <c r="K32" s="38"/>
    </row>
  </sheetData>
  <mergeCells count="37">
    <mergeCell ref="H5:H7"/>
    <mergeCell ref="A1:O2"/>
    <mergeCell ref="A3:A7"/>
    <mergeCell ref="B3:R3"/>
    <mergeCell ref="B4:E4"/>
    <mergeCell ref="F4:G4"/>
    <mergeCell ref="H4:I4"/>
    <mergeCell ref="J4:K4"/>
    <mergeCell ref="L4:M4"/>
    <mergeCell ref="N4:N7"/>
    <mergeCell ref="O4:O7"/>
    <mergeCell ref="B5:B7"/>
    <mergeCell ref="D5:D7"/>
    <mergeCell ref="E5:E7"/>
    <mergeCell ref="F5:F7"/>
    <mergeCell ref="G5:G7"/>
    <mergeCell ref="A8:A10"/>
    <mergeCell ref="B8:B9"/>
    <mergeCell ref="D8:D9"/>
    <mergeCell ref="E8:E9"/>
    <mergeCell ref="F8:F10"/>
    <mergeCell ref="M8:M10"/>
    <mergeCell ref="N8:N10"/>
    <mergeCell ref="O8:O10"/>
    <mergeCell ref="C5:C7"/>
    <mergeCell ref="C8:C9"/>
    <mergeCell ref="G8:G10"/>
    <mergeCell ref="H8:H10"/>
    <mergeCell ref="I8:I10"/>
    <mergeCell ref="J8:J10"/>
    <mergeCell ref="K8:K10"/>
    <mergeCell ref="L8:L10"/>
    <mergeCell ref="I5:I7"/>
    <mergeCell ref="J5:J7"/>
    <mergeCell ref="K5:K7"/>
    <mergeCell ref="L5:L7"/>
    <mergeCell ref="M5:M7"/>
  </mergeCells>
  <pageMargins left="0.51181102362204722" right="0.19685039370078741" top="0.35433070866141736" bottom="0.35433070866141736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01.07.2026</vt:lpstr>
      <vt:lpstr>Прил на 01.07.2026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2026-07-15T11:17:51Z</dcterms:modified>
</cp:coreProperties>
</file>