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00" tabRatio="598"/>
  </bookViews>
  <sheets>
    <sheet name="на 01.04.2022" sheetId="34" r:id="rId1"/>
    <sheet name="Приложение к отчету за 1 кв2022" sheetId="35" r:id="rId2"/>
  </sheets>
  <calcPr calcId="162913"/>
</workbook>
</file>

<file path=xl/calcChain.xml><?xml version="1.0" encoding="utf-8"?>
<calcChain xmlns="http://schemas.openxmlformats.org/spreadsheetml/2006/main">
  <c r="F32" i="35" l="1"/>
  <c r="E32" i="35"/>
  <c r="G32" i="34" l="1"/>
  <c r="O33" i="34"/>
  <c r="I30" i="34"/>
  <c r="I29" i="34"/>
  <c r="I28" i="34"/>
  <c r="I27" i="34"/>
  <c r="I26" i="34"/>
  <c r="I25" i="34"/>
  <c r="I24" i="34"/>
  <c r="I22" i="34"/>
  <c r="I21" i="34"/>
  <c r="I20" i="34"/>
  <c r="I19" i="34"/>
  <c r="I18" i="34"/>
  <c r="I17" i="34"/>
  <c r="I16" i="34"/>
  <c r="I15" i="34"/>
  <c r="I14" i="34"/>
  <c r="I13" i="34"/>
  <c r="I12" i="34"/>
  <c r="G30" i="34"/>
  <c r="G29" i="34"/>
  <c r="G28" i="34"/>
  <c r="G27" i="34"/>
  <c r="G26" i="34"/>
  <c r="G25" i="34"/>
  <c r="G24" i="34"/>
  <c r="G22" i="34"/>
  <c r="G21" i="34"/>
  <c r="G20" i="34"/>
  <c r="G19" i="34"/>
  <c r="G18" i="34"/>
  <c r="G17" i="34"/>
  <c r="G16" i="34"/>
  <c r="G15" i="34"/>
  <c r="G14" i="34"/>
  <c r="G13" i="34"/>
  <c r="G12" i="34"/>
  <c r="I32" i="34"/>
  <c r="L31" i="35" l="1"/>
  <c r="K31" i="35"/>
  <c r="D31" i="35"/>
  <c r="N30" i="35"/>
  <c r="N32" i="35" s="1"/>
  <c r="M30" i="35"/>
  <c r="M32" i="35" s="1"/>
  <c r="J30" i="35"/>
  <c r="J32" i="35" s="1"/>
  <c r="I30" i="35"/>
  <c r="I32" i="35" s="1"/>
  <c r="H30" i="35"/>
  <c r="H32" i="35" s="1"/>
  <c r="G30" i="35"/>
  <c r="G32" i="35" s="1"/>
  <c r="F30" i="35"/>
  <c r="E30" i="35"/>
  <c r="C30" i="35"/>
  <c r="B30" i="35"/>
  <c r="L29" i="35"/>
  <c r="K29" i="35"/>
  <c r="D29" i="35"/>
  <c r="L28" i="35"/>
  <c r="K28" i="35"/>
  <c r="D28" i="35"/>
  <c r="L27" i="35"/>
  <c r="K27" i="35"/>
  <c r="D27" i="35"/>
  <c r="L26" i="35"/>
  <c r="K26" i="35"/>
  <c r="D26" i="35"/>
  <c r="L25" i="35"/>
  <c r="K25" i="35"/>
  <c r="D25" i="35"/>
  <c r="L24" i="35"/>
  <c r="K24" i="35"/>
  <c r="D24" i="35"/>
  <c r="L23" i="35"/>
  <c r="K23" i="35"/>
  <c r="D23" i="35"/>
  <c r="L22" i="35"/>
  <c r="K22" i="35"/>
  <c r="D22" i="35"/>
  <c r="L21" i="35"/>
  <c r="K21" i="35"/>
  <c r="D21" i="35"/>
  <c r="L20" i="35"/>
  <c r="K20" i="35"/>
  <c r="D20" i="35"/>
  <c r="L19" i="35"/>
  <c r="K19" i="35"/>
  <c r="D19" i="35"/>
  <c r="L18" i="35"/>
  <c r="K18" i="35"/>
  <c r="D18" i="35"/>
  <c r="L17" i="35"/>
  <c r="K17" i="35"/>
  <c r="D17" i="35"/>
  <c r="L16" i="35"/>
  <c r="K16" i="35"/>
  <c r="D16" i="35"/>
  <c r="L15" i="35"/>
  <c r="K15" i="35"/>
  <c r="D15" i="35"/>
  <c r="L14" i="35"/>
  <c r="K14" i="35"/>
  <c r="D14" i="35"/>
  <c r="L13" i="35"/>
  <c r="K13" i="35"/>
  <c r="D13" i="35"/>
  <c r="L12" i="35"/>
  <c r="K12" i="35"/>
  <c r="D12" i="35"/>
  <c r="L11" i="35"/>
  <c r="K11" i="35"/>
  <c r="D11" i="35"/>
  <c r="J32" i="34"/>
  <c r="H32" i="34"/>
  <c r="S32" i="34" s="1"/>
  <c r="F32" i="34"/>
  <c r="D32" i="34"/>
  <c r="V31" i="34"/>
  <c r="V33" i="34" s="1"/>
  <c r="U31" i="34"/>
  <c r="U33" i="34" s="1"/>
  <c r="Q31" i="34"/>
  <c r="Q33" i="34" s="1"/>
  <c r="P31" i="34"/>
  <c r="P33" i="34" s="1"/>
  <c r="N31" i="34"/>
  <c r="N33" i="34" s="1"/>
  <c r="M31" i="34"/>
  <c r="M33" i="34" s="1"/>
  <c r="L31" i="34"/>
  <c r="L33" i="34" s="1"/>
  <c r="K31" i="34"/>
  <c r="K33" i="34" s="1"/>
  <c r="C31" i="34"/>
  <c r="C33" i="34" s="1"/>
  <c r="B31" i="34"/>
  <c r="B33" i="34" s="1"/>
  <c r="J30" i="34"/>
  <c r="H30" i="34"/>
  <c r="S30" i="34" s="1"/>
  <c r="F30" i="34"/>
  <c r="R30" i="34" s="1"/>
  <c r="D30" i="34"/>
  <c r="J29" i="34"/>
  <c r="H29" i="34"/>
  <c r="S29" i="34" s="1"/>
  <c r="F29" i="34"/>
  <c r="R29" i="34" s="1"/>
  <c r="D29" i="34"/>
  <c r="J28" i="34"/>
  <c r="H28" i="34"/>
  <c r="S28" i="34" s="1"/>
  <c r="F28" i="34"/>
  <c r="R28" i="34" s="1"/>
  <c r="D28" i="34"/>
  <c r="J27" i="34"/>
  <c r="H27" i="34"/>
  <c r="S27" i="34" s="1"/>
  <c r="F27" i="34"/>
  <c r="R27" i="34" s="1"/>
  <c r="D27" i="34"/>
  <c r="J26" i="34"/>
  <c r="H26" i="34"/>
  <c r="S26" i="34" s="1"/>
  <c r="F26" i="34"/>
  <c r="R26" i="34" s="1"/>
  <c r="D26" i="34"/>
  <c r="J25" i="34"/>
  <c r="H25" i="34"/>
  <c r="S25" i="34" s="1"/>
  <c r="F25" i="34"/>
  <c r="R25" i="34" s="1"/>
  <c r="D25" i="34"/>
  <c r="J24" i="34"/>
  <c r="H24" i="34"/>
  <c r="S24" i="34" s="1"/>
  <c r="F24" i="34"/>
  <c r="D24" i="34"/>
  <c r="J23" i="34"/>
  <c r="H23" i="34"/>
  <c r="F23" i="34"/>
  <c r="D23" i="34"/>
  <c r="J22" i="34"/>
  <c r="H22" i="34"/>
  <c r="S22" i="34" s="1"/>
  <c r="F22" i="34"/>
  <c r="D22" i="34"/>
  <c r="J21" i="34"/>
  <c r="H21" i="34"/>
  <c r="S21" i="34" s="1"/>
  <c r="F21" i="34"/>
  <c r="D21" i="34"/>
  <c r="J20" i="34"/>
  <c r="H20" i="34"/>
  <c r="S20" i="34" s="1"/>
  <c r="F20" i="34"/>
  <c r="D20" i="34"/>
  <c r="J19" i="34"/>
  <c r="H19" i="34"/>
  <c r="S19" i="34" s="1"/>
  <c r="F19" i="34"/>
  <c r="D19" i="34"/>
  <c r="J18" i="34"/>
  <c r="H18" i="34"/>
  <c r="S18" i="34" s="1"/>
  <c r="F18" i="34"/>
  <c r="D18" i="34"/>
  <c r="J17" i="34"/>
  <c r="H17" i="34"/>
  <c r="S17" i="34" s="1"/>
  <c r="F17" i="34"/>
  <c r="D17" i="34"/>
  <c r="J16" i="34"/>
  <c r="H16" i="34"/>
  <c r="S16" i="34" s="1"/>
  <c r="F16" i="34"/>
  <c r="D16" i="34"/>
  <c r="J15" i="34"/>
  <c r="H15" i="34"/>
  <c r="S15" i="34" s="1"/>
  <c r="F15" i="34"/>
  <c r="D15" i="34"/>
  <c r="J14" i="34"/>
  <c r="H14" i="34"/>
  <c r="S14" i="34" s="1"/>
  <c r="F14" i="34"/>
  <c r="D14" i="34"/>
  <c r="J13" i="34"/>
  <c r="H13" i="34"/>
  <c r="S13" i="34" s="1"/>
  <c r="F13" i="34"/>
  <c r="D13" i="34"/>
  <c r="J12" i="34"/>
  <c r="H12" i="34"/>
  <c r="F12" i="34"/>
  <c r="D12" i="34"/>
  <c r="I23" i="34" l="1"/>
  <c r="S23" i="34" s="1"/>
  <c r="G23" i="34"/>
  <c r="R23" i="34" s="1"/>
  <c r="R13" i="34"/>
  <c r="R15" i="34"/>
  <c r="R12" i="34"/>
  <c r="J31" i="34"/>
  <c r="J33" i="34" s="1"/>
  <c r="R16" i="34"/>
  <c r="D31" i="34"/>
  <c r="R24" i="34"/>
  <c r="F31" i="34"/>
  <c r="F33" i="34" s="1"/>
  <c r="G33" i="34" s="1"/>
  <c r="H31" i="34"/>
  <c r="I31" i="34" s="1"/>
  <c r="R17" i="34"/>
  <c r="R18" i="34"/>
  <c r="R19" i="34"/>
  <c r="R20" i="34"/>
  <c r="R21" i="34"/>
  <c r="R22" i="34"/>
  <c r="R32" i="34"/>
  <c r="R14" i="34"/>
  <c r="D33" i="34"/>
  <c r="K30" i="35"/>
  <c r="L30" i="35"/>
  <c r="B32" i="35"/>
  <c r="K32" i="35" s="1"/>
  <c r="C32" i="35"/>
  <c r="D30" i="35"/>
  <c r="S12" i="34"/>
  <c r="S31" i="34" l="1"/>
  <c r="S33" i="34" s="1"/>
  <c r="H33" i="34"/>
  <c r="I33" i="34" s="1"/>
  <c r="G31" i="34"/>
  <c r="R31" i="34"/>
  <c r="R33" i="34" s="1"/>
  <c r="L32" i="35"/>
  <c r="D32" i="35"/>
</calcChain>
</file>

<file path=xl/sharedStrings.xml><?xml version="1.0" encoding="utf-8"?>
<sst xmlns="http://schemas.openxmlformats.org/spreadsheetml/2006/main" count="112" uniqueCount="82">
  <si>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</t>
  </si>
  <si>
    <t>Причины отклонения, в случае превышения установленного норматива</t>
  </si>
  <si>
    <t>Штатная численность</t>
  </si>
  <si>
    <t>Плановые назначения с учетом изменений, тыс. руб.</t>
  </si>
  <si>
    <t xml:space="preserve">Кассовое исполнение на отчетную дату,            тыс. руб. </t>
  </si>
  <si>
    <t>выборных должностных лиц</t>
  </si>
  <si>
    <t>муниципальных служащих</t>
  </si>
  <si>
    <t>в том числе ФОТ</t>
  </si>
  <si>
    <t xml:space="preserve">выборных должностных лиц </t>
  </si>
  <si>
    <t xml:space="preserve"> муниципальных служащих</t>
  </si>
  <si>
    <t>Городское поселение «Рабочий поселок Искателей»</t>
  </si>
  <si>
    <t>Поселок Амдерма</t>
  </si>
  <si>
    <t>Великовисочный сельсовет</t>
  </si>
  <si>
    <t>Канинский сельсовет</t>
  </si>
  <si>
    <t>Коткинский сельсовет</t>
  </si>
  <si>
    <t>Карский сельсовет</t>
  </si>
  <si>
    <t>Колгуевский сельсовет</t>
  </si>
  <si>
    <t>Малоземельский сельсовет</t>
  </si>
  <si>
    <t>Омский сельсовет</t>
  </si>
  <si>
    <t>Пёшский сельсовет</t>
  </si>
  <si>
    <t>Приморско-Куйский сельсовет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</si>
  <si>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</si>
  <si>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</si>
  <si>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</si>
  <si>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</si>
  <si>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Шоинский сельсовет</t>
  </si>
  <si>
    <t>Юшарский сельсовет</t>
  </si>
  <si>
    <t>ВСЕГО ПОСЕЛЕНИЯ</t>
  </si>
  <si>
    <t>Пустозерский сельсовет</t>
  </si>
  <si>
    <t>Норматив от плановых назначений,              тыс. руб.                                 (гр. 2 х гр. 4)</t>
  </si>
  <si>
    <t xml:space="preserve">Отклонение,   тыс. руб.   </t>
  </si>
  <si>
    <t>Фактически получено на отчетную дату,     тыс. руб.</t>
  </si>
  <si>
    <t>Отчет</t>
  </si>
  <si>
    <t>Наименование муниципального образования Ненецкого автономного округа</t>
  </si>
  <si>
    <t>Всего                                  (гр. 10 + гр. 12)</t>
  </si>
  <si>
    <t>по плановым показателям                                        (гр. 9 - гр. 6)</t>
  </si>
  <si>
    <t>Х</t>
  </si>
  <si>
    <t xml:space="preserve"> &lt;*&gt; - данные заполняются за отчетный финансовый год</t>
  </si>
  <si>
    <t>ПРИМЕЧАНИЕ:</t>
  </si>
  <si>
    <t>% исполнения</t>
  </si>
  <si>
    <t>3А</t>
  </si>
  <si>
    <t>Установленный  норматив в % от налоговых, неналоговых доходов, дотаций на выравнивание бюдетной обеспеченности и иных межбюджетных трансфертов</t>
  </si>
  <si>
    <t>Норматив от фактически полученных налоговых, неналоговых доходов, дотаций на выравнивание бюджетной обеспеченности и иных межбюджетных трансфертов&lt;*&gt;,                                      тыс. руб.                                 (гр. 3 х гр. 4)</t>
  </si>
  <si>
    <t>Андегский сельсовет</t>
  </si>
  <si>
    <t>Городской округ "Город Нарьян-Мар"</t>
  </si>
  <si>
    <t>ИТОГО</t>
  </si>
  <si>
    <t>Налоговые и неналоговые доходы</t>
  </si>
  <si>
    <t>Дотация на выравнивание бюджетной обеспеченности из окружного бюджета</t>
  </si>
  <si>
    <t>Дотация на выравнивание бюджетной обеспеченности из районного бюджета</t>
  </si>
  <si>
    <t>Иные межбюджетные трансферты на поддержку мер по обеспечению сбалансированности бюджета из районного бюджета</t>
  </si>
  <si>
    <t>Итого</t>
  </si>
  <si>
    <t>Плановые назначения с учетом изменений</t>
  </si>
  <si>
    <t>Фактически получено на отчетную дату</t>
  </si>
  <si>
    <t>9=1+3+5+7</t>
  </si>
  <si>
    <t>10=2+4+6+8</t>
  </si>
  <si>
    <t>Наименование МО</t>
  </si>
  <si>
    <t>Доходы, используемые для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самоуправления, тыс. руб.</t>
  </si>
  <si>
    <t>2А</t>
  </si>
  <si>
    <t xml:space="preserve">% исполнения </t>
  </si>
  <si>
    <t>11А</t>
  </si>
  <si>
    <t>12А</t>
  </si>
  <si>
    <r>
      <t xml:space="preserve"> по кассовому исполнению                (гр. 13 - гр. 8),    </t>
    </r>
    <r>
      <rPr>
        <b/>
        <sz val="16"/>
        <color theme="1"/>
        <rFont val="Times New Roman"/>
        <family val="1"/>
        <charset val="204"/>
      </rPr>
      <t>&lt;*&gt;</t>
    </r>
  </si>
  <si>
    <t>в том числе</t>
  </si>
  <si>
    <t>2Б= гр 2А/ гр 2*100</t>
  </si>
  <si>
    <t>Штатная численность выборных должностных лиц</t>
  </si>
  <si>
    <t>Штатная численность муниципальных служащих</t>
  </si>
  <si>
    <t xml:space="preserve">Информация,  используемая для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муниципальных образований  Ненецкого автономного округа по состоянию на 01 апреля 2022 года                                                                                                                                                    </t>
  </si>
  <si>
    <t>Плановые назначения с учетом изменений на 01.04.2022</t>
  </si>
  <si>
    <t>Фактически получено на 01.04.2022</t>
  </si>
  <si>
    <t>Превышение по кассе связано с выплатой отпускных и единовременной выплатой к отпуску главе Администрации СП в марте 2022 года.</t>
  </si>
  <si>
    <t xml:space="preserve">Превышение по кассе связано с единовременной выплатой к отпуску главе Администрации СП </t>
  </si>
  <si>
    <t xml:space="preserve">Превышение по кассе связано с выплатой отпускных и единовременной выплатой к отпуску главе Администрации СП </t>
  </si>
  <si>
    <t>о соблюдении органами местного самоуправления нормативов формирования расходов на оплату труда депутатов, выборных должностных лиц местного самоуправления, осуществляющих свои полномочия   на постояннной основе, муниципальных служащих   в органах  местного самоуправления муниципальных образований Ненецкого автономного округа по состоянию на 01 апреля 2022 года</t>
  </si>
  <si>
    <t xml:space="preserve"> выплачиваемых лицам, замещающим выборные должности местного самоуправления, при прекращении ими полномочий</t>
  </si>
  <si>
    <t xml:space="preserve">при поощрении муниципальных управленческих команд за достижение показателей деятельности </t>
  </si>
  <si>
    <t>выплачиваемых муниципальным служащим, увольняемым по истечении срока трудового договора, заключенного на период исполнения полномочий выборного должностного лица</t>
  </si>
  <si>
    <t>при поощрении муниципальных управленческих команд за достижение показателей деятельности</t>
  </si>
  <si>
    <t>Налоговые, неналоговые доходы бюджета муниципального образования, дотации на выравнивание бюджетной обнспеченности и иные межбюджетные трансфертына поддержку мер по сбалансированности бюджета муниципального образования из районного бюджета, всего</t>
  </si>
  <si>
    <t>12Б</t>
  </si>
  <si>
    <t xml:space="preserve">Предельный норматив от фактически полученных налоговых, неналоговых доходов, дотаций на выравнивание бюджетнойобеспеченности, иных межбюджетных трансфертов, с учетом расходов на оплату труда &lt;*&gt;,  тыс. руб.                                  (гр. 7 + гр. 11+ гр.11А+ гр. 12А+гр.12Б) </t>
  </si>
  <si>
    <t>Предельный норматив от плановых назначений  с учетом расходов на оплату труда, тыс. руб.                           (гр. 5+ гр. 11+ гр. 11А+ гр. 12А+гр. 12Б)</t>
  </si>
  <si>
    <t xml:space="preserve">Утверждено расходов на оплату труда в местном бюджете на 2022 год,  с учетом изменений на отчетную дату, 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</si>
</sst>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164" fontId="4" fillId="0" borderId="3" xfId="0" applyNumberFormat="1" applyFont="1" applyBorder="1" applyAlignment="1">
      <alignment horizontal="center" vertical="center"/>
    </xf>
    <xf numFmtId="0" fontId="6" fillId="0" borderId="0" xfId="0" applyFont="1"/>
    <xf numFmtId="164" fontId="9" fillId="0" borderId="3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64" fontId="24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abSelected="1" topLeftCell="K1" zoomScaleNormal="100" workbookViewId="0">
      <selection activeCell="S32" sqref="S32"/>
    </sheetView>
  </sheetViews>
  <sheetFormatPr defaultRowHeight="15" x14ac:dyDescent="0.25"/>
  <cols>
    <col min="1" max="1" width="38.85546875" customWidth="1"/>
    <col min="2" max="2" width="27.42578125" customWidth="1"/>
    <col min="3" max="3" width="24.5703125" customWidth="1"/>
    <col min="4" max="4" width="17.42578125" customWidth="1"/>
    <col min="5" max="5" width="28.7109375" customWidth="1"/>
    <col min="6" max="6" width="17.42578125" customWidth="1"/>
    <col min="7" max="7" width="21.85546875" customWidth="1"/>
    <col min="8" max="8" width="30.5703125" customWidth="1"/>
    <col min="9" max="9" width="34.7109375" customWidth="1"/>
    <col min="10" max="10" width="22.28515625" customWidth="1"/>
    <col min="11" max="11" width="20.42578125" customWidth="1"/>
    <col min="12" max="12" width="22.5703125" customWidth="1"/>
    <col min="13" max="13" width="26.5703125" customWidth="1"/>
    <col min="14" max="14" width="17.28515625" customWidth="1"/>
    <col min="15" max="15" width="22.7109375" customWidth="1"/>
    <col min="16" max="16" width="21" customWidth="1"/>
    <col min="17" max="17" width="18.7109375" customWidth="1"/>
    <col min="18" max="18" width="17" customWidth="1"/>
    <col min="19" max="19" width="18.42578125" customWidth="1"/>
    <col min="20" max="20" width="35.7109375" customWidth="1"/>
    <col min="21" max="21" width="14.5703125" customWidth="1"/>
    <col min="22" max="22" width="17.7109375" customWidth="1"/>
    <col min="23" max="23" width="0.5703125" customWidth="1"/>
    <col min="29" max="29" width="12.7109375" customWidth="1"/>
  </cols>
  <sheetData>
    <row r="1" spans="1:26" ht="20.25" customHeight="1" x14ac:dyDescent="0.3">
      <c r="I1" s="42" t="s">
        <v>32</v>
      </c>
      <c r="J1" s="42"/>
      <c r="K1" s="42"/>
      <c r="L1" s="42"/>
      <c r="M1" s="28"/>
    </row>
    <row r="2" spans="1:26" ht="46.5" customHeight="1" x14ac:dyDescent="0.25">
      <c r="A2" s="43" t="s">
        <v>72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6" ht="150" customHeight="1" x14ac:dyDescent="0.3">
      <c r="A3" s="31" t="s">
        <v>33</v>
      </c>
      <c r="B3" s="44" t="s">
        <v>77</v>
      </c>
      <c r="C3" s="45"/>
      <c r="D3" s="46"/>
      <c r="E3" s="47" t="s">
        <v>0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31" t="s">
        <v>1</v>
      </c>
      <c r="U3" s="31" t="s">
        <v>2</v>
      </c>
      <c r="V3" s="31"/>
      <c r="W3" s="2"/>
      <c r="X3" s="2"/>
      <c r="Y3" s="2"/>
      <c r="Z3" s="2"/>
    </row>
    <row r="4" spans="1:26" ht="57.75" customHeight="1" x14ac:dyDescent="0.3">
      <c r="A4" s="31"/>
      <c r="B4" s="31" t="s">
        <v>3</v>
      </c>
      <c r="C4" s="31" t="s">
        <v>31</v>
      </c>
      <c r="D4" s="48" t="s">
        <v>39</v>
      </c>
      <c r="E4" s="31" t="s">
        <v>41</v>
      </c>
      <c r="F4" s="31" t="s">
        <v>29</v>
      </c>
      <c r="G4" s="31" t="s">
        <v>80</v>
      </c>
      <c r="H4" s="31" t="s">
        <v>42</v>
      </c>
      <c r="I4" s="31" t="s">
        <v>79</v>
      </c>
      <c r="J4" s="33" t="s">
        <v>81</v>
      </c>
      <c r="K4" s="34"/>
      <c r="L4" s="34"/>
      <c r="M4" s="34"/>
      <c r="N4" s="34"/>
      <c r="O4" s="34"/>
      <c r="P4" s="35"/>
      <c r="Q4" s="31" t="s">
        <v>4</v>
      </c>
      <c r="R4" s="57" t="s">
        <v>30</v>
      </c>
      <c r="S4" s="58"/>
      <c r="T4" s="31"/>
      <c r="U4" s="31" t="s">
        <v>5</v>
      </c>
      <c r="V4" s="31" t="s">
        <v>6</v>
      </c>
      <c r="W4" s="2"/>
      <c r="X4" s="2"/>
      <c r="Y4" s="2"/>
      <c r="Z4" s="2"/>
    </row>
    <row r="5" spans="1:26" ht="15.75" hidden="1" customHeight="1" thickBot="1" x14ac:dyDescent="0.35">
      <c r="A5" s="31"/>
      <c r="B5" s="31"/>
      <c r="C5" s="32"/>
      <c r="D5" s="49"/>
      <c r="E5" s="32"/>
      <c r="F5" s="32"/>
      <c r="G5" s="32"/>
      <c r="H5" s="32"/>
      <c r="I5" s="32"/>
      <c r="J5" s="36"/>
      <c r="K5" s="37"/>
      <c r="L5" s="37"/>
      <c r="M5" s="37"/>
      <c r="N5" s="37"/>
      <c r="O5" s="37"/>
      <c r="P5" s="38"/>
      <c r="Q5" s="32"/>
      <c r="R5" s="58"/>
      <c r="S5" s="58"/>
      <c r="T5" s="31"/>
      <c r="U5" s="32"/>
      <c r="V5" s="32"/>
      <c r="W5" s="2"/>
      <c r="X5" s="2"/>
      <c r="Y5" s="2"/>
      <c r="Z5" s="2"/>
    </row>
    <row r="6" spans="1:26" ht="17.25" customHeight="1" x14ac:dyDescent="0.3">
      <c r="A6" s="31"/>
      <c r="B6" s="31"/>
      <c r="C6" s="32"/>
      <c r="D6" s="49"/>
      <c r="E6" s="32"/>
      <c r="F6" s="32"/>
      <c r="G6" s="32"/>
      <c r="H6" s="32"/>
      <c r="I6" s="32"/>
      <c r="J6" s="36"/>
      <c r="K6" s="37"/>
      <c r="L6" s="37"/>
      <c r="M6" s="37"/>
      <c r="N6" s="37"/>
      <c r="O6" s="37"/>
      <c r="P6" s="38"/>
      <c r="Q6" s="32"/>
      <c r="R6" s="58"/>
      <c r="S6" s="58"/>
      <c r="T6" s="31"/>
      <c r="U6" s="32"/>
      <c r="V6" s="32"/>
      <c r="W6" s="2"/>
      <c r="X6" s="2"/>
      <c r="Y6" s="2"/>
      <c r="Z6" s="2"/>
    </row>
    <row r="7" spans="1:26" ht="30" customHeight="1" x14ac:dyDescent="0.3">
      <c r="A7" s="31"/>
      <c r="B7" s="31"/>
      <c r="C7" s="32"/>
      <c r="D7" s="49"/>
      <c r="E7" s="32"/>
      <c r="F7" s="32"/>
      <c r="G7" s="32"/>
      <c r="H7" s="32"/>
      <c r="I7" s="32"/>
      <c r="J7" s="39"/>
      <c r="K7" s="40"/>
      <c r="L7" s="40"/>
      <c r="M7" s="40"/>
      <c r="N7" s="40"/>
      <c r="O7" s="40"/>
      <c r="P7" s="41"/>
      <c r="Q7" s="32"/>
      <c r="R7" s="58"/>
      <c r="S7" s="58"/>
      <c r="T7" s="31"/>
      <c r="U7" s="32"/>
      <c r="V7" s="32"/>
      <c r="W7" s="2"/>
      <c r="X7" s="2"/>
      <c r="Y7" s="2"/>
      <c r="Z7" s="2"/>
    </row>
    <row r="8" spans="1:26" ht="30.75" customHeight="1" x14ac:dyDescent="0.3">
      <c r="A8" s="31"/>
      <c r="B8" s="31"/>
      <c r="C8" s="32"/>
      <c r="D8" s="49"/>
      <c r="E8" s="32"/>
      <c r="F8" s="32"/>
      <c r="G8" s="32"/>
      <c r="H8" s="32"/>
      <c r="I8" s="32"/>
      <c r="J8" s="31" t="s">
        <v>34</v>
      </c>
      <c r="K8" s="52" t="s">
        <v>7</v>
      </c>
      <c r="L8" s="53"/>
      <c r="M8" s="53"/>
      <c r="N8" s="53"/>
      <c r="O8" s="53"/>
      <c r="P8" s="54"/>
      <c r="Q8" s="32"/>
      <c r="R8" s="57" t="s">
        <v>35</v>
      </c>
      <c r="S8" s="57" t="s">
        <v>61</v>
      </c>
      <c r="T8" s="31"/>
      <c r="U8" s="32"/>
      <c r="V8" s="32"/>
      <c r="W8" s="2"/>
      <c r="X8" s="2"/>
      <c r="Y8" s="2"/>
      <c r="Z8" s="2"/>
    </row>
    <row r="9" spans="1:26" ht="30.75" customHeight="1" x14ac:dyDescent="0.3">
      <c r="A9" s="31"/>
      <c r="B9" s="31"/>
      <c r="C9" s="32"/>
      <c r="D9" s="49"/>
      <c r="E9" s="32"/>
      <c r="F9" s="32"/>
      <c r="G9" s="32"/>
      <c r="H9" s="32"/>
      <c r="I9" s="32"/>
      <c r="J9" s="31"/>
      <c r="K9" s="48" t="s">
        <v>8</v>
      </c>
      <c r="L9" s="55" t="s">
        <v>62</v>
      </c>
      <c r="M9" s="56"/>
      <c r="N9" s="48" t="s">
        <v>9</v>
      </c>
      <c r="O9" s="73" t="s">
        <v>62</v>
      </c>
      <c r="P9" s="73"/>
      <c r="Q9" s="32"/>
      <c r="R9" s="57"/>
      <c r="S9" s="57"/>
      <c r="T9" s="31"/>
      <c r="U9" s="32"/>
      <c r="V9" s="32"/>
      <c r="W9" s="2"/>
      <c r="X9" s="2"/>
      <c r="Y9" s="2"/>
      <c r="Z9" s="2"/>
    </row>
    <row r="10" spans="1:26" ht="201.75" customHeight="1" x14ac:dyDescent="0.3">
      <c r="A10" s="31"/>
      <c r="B10" s="31"/>
      <c r="C10" s="32"/>
      <c r="D10" s="50"/>
      <c r="E10" s="32"/>
      <c r="F10" s="32"/>
      <c r="G10" s="32"/>
      <c r="H10" s="32"/>
      <c r="I10" s="32"/>
      <c r="J10" s="31"/>
      <c r="K10" s="50"/>
      <c r="L10" s="25" t="s">
        <v>73</v>
      </c>
      <c r="M10" s="25" t="s">
        <v>74</v>
      </c>
      <c r="N10" s="50"/>
      <c r="O10" s="29" t="s">
        <v>75</v>
      </c>
      <c r="P10" s="29" t="s">
        <v>76</v>
      </c>
      <c r="Q10" s="32"/>
      <c r="R10" s="57"/>
      <c r="S10" s="57"/>
      <c r="T10" s="31"/>
      <c r="U10" s="32"/>
      <c r="V10" s="32"/>
      <c r="W10" s="2"/>
      <c r="X10" s="2"/>
      <c r="Y10" s="2"/>
      <c r="Z10" s="2"/>
    </row>
    <row r="11" spans="1:26" ht="15.75" customHeight="1" thickBot="1" x14ac:dyDescent="0.3">
      <c r="A11" s="8">
        <v>1</v>
      </c>
      <c r="B11" s="10">
        <v>2</v>
      </c>
      <c r="C11" s="9">
        <v>3</v>
      </c>
      <c r="D11" s="9" t="s">
        <v>40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15">
        <v>11</v>
      </c>
      <c r="M11" s="9" t="s">
        <v>59</v>
      </c>
      <c r="N11" s="9">
        <v>12</v>
      </c>
      <c r="O11" s="9" t="s">
        <v>60</v>
      </c>
      <c r="P11" s="9" t="s">
        <v>78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</row>
    <row r="12" spans="1:26" ht="105" customHeight="1" x14ac:dyDescent="0.25">
      <c r="A12" s="12" t="s">
        <v>10</v>
      </c>
      <c r="B12" s="1">
        <v>130473.4</v>
      </c>
      <c r="C12" s="1">
        <v>28369</v>
      </c>
      <c r="D12" s="1">
        <f>C12/B12*100</f>
        <v>21.74312925086646</v>
      </c>
      <c r="E12" s="1">
        <v>8.6999999999999993</v>
      </c>
      <c r="F12" s="1">
        <f t="shared" ref="F12:F15" si="0">B12*E12%</f>
        <v>11351.185799999999</v>
      </c>
      <c r="G12" s="1">
        <f t="shared" ref="G12:G30" si="1">(F12+L12+M12+P12+O12)</f>
        <v>11351.185799999999</v>
      </c>
      <c r="H12" s="1">
        <f t="shared" ref="H12:H32" si="2">C12*E12%</f>
        <v>2468.1029999999996</v>
      </c>
      <c r="I12" s="1">
        <f t="shared" ref="I12:I31" si="3">(H12+L12+M12+P12+O12)</f>
        <v>2468.1029999999996</v>
      </c>
      <c r="J12" s="1">
        <f t="shared" ref="J12:J30" si="4">K12+N12</f>
        <v>9669.5</v>
      </c>
      <c r="K12" s="1">
        <v>5105.2</v>
      </c>
      <c r="L12" s="1">
        <v>0</v>
      </c>
      <c r="M12" s="1">
        <v>0</v>
      </c>
      <c r="N12" s="1">
        <v>4564.3</v>
      </c>
      <c r="O12" s="1">
        <v>0</v>
      </c>
      <c r="P12" s="1">
        <v>0</v>
      </c>
      <c r="Q12" s="1">
        <v>2252.4</v>
      </c>
      <c r="R12" s="7">
        <f t="shared" ref="R12:R30" si="5">J12-G12</f>
        <v>-1681.6857999999993</v>
      </c>
      <c r="S12" s="7">
        <f t="shared" ref="S12:S30" si="6">Q12-I12</f>
        <v>-215.70299999999952</v>
      </c>
      <c r="T12" s="27"/>
      <c r="U12" s="1">
        <v>2</v>
      </c>
      <c r="V12" s="1">
        <v>3</v>
      </c>
    </row>
    <row r="13" spans="1:26" ht="50.25" customHeight="1" x14ac:dyDescent="0.25">
      <c r="A13" s="12" t="s">
        <v>43</v>
      </c>
      <c r="B13" s="1">
        <v>9817.7000000000007</v>
      </c>
      <c r="C13" s="1">
        <v>2422.1</v>
      </c>
      <c r="D13" s="1">
        <f t="shared" ref="D13:D33" si="7">C13/B13*100</f>
        <v>24.670747731138654</v>
      </c>
      <c r="E13" s="1">
        <v>29.1</v>
      </c>
      <c r="F13" s="1">
        <f t="shared" si="0"/>
        <v>2856.9507000000008</v>
      </c>
      <c r="G13" s="1">
        <f t="shared" si="1"/>
        <v>2856.9507000000008</v>
      </c>
      <c r="H13" s="1">
        <f t="shared" si="2"/>
        <v>704.83110000000011</v>
      </c>
      <c r="I13" s="1">
        <f t="shared" si="3"/>
        <v>704.83110000000011</v>
      </c>
      <c r="J13" s="1">
        <f t="shared" si="4"/>
        <v>3363.5</v>
      </c>
      <c r="K13" s="7">
        <v>2451.5</v>
      </c>
      <c r="L13" s="1">
        <v>0</v>
      </c>
      <c r="M13" s="1">
        <v>0</v>
      </c>
      <c r="N13" s="7">
        <v>912</v>
      </c>
      <c r="O13" s="7">
        <v>0</v>
      </c>
      <c r="P13" s="7">
        <v>0</v>
      </c>
      <c r="Q13" s="1">
        <v>794.1</v>
      </c>
      <c r="R13" s="30">
        <f t="shared" si="5"/>
        <v>506.54929999999922</v>
      </c>
      <c r="S13" s="30">
        <f t="shared" si="6"/>
        <v>89.268899999999917</v>
      </c>
      <c r="T13" s="24"/>
      <c r="U13" s="1">
        <v>1</v>
      </c>
      <c r="V13" s="7">
        <v>1</v>
      </c>
    </row>
    <row r="14" spans="1:26" ht="45" customHeight="1" x14ac:dyDescent="0.25">
      <c r="A14" s="13" t="s">
        <v>11</v>
      </c>
      <c r="B14" s="1">
        <v>21001.7</v>
      </c>
      <c r="C14" s="1">
        <v>4740</v>
      </c>
      <c r="D14" s="1">
        <f t="shared" si="7"/>
        <v>22.569601508449317</v>
      </c>
      <c r="E14" s="1">
        <v>20.5</v>
      </c>
      <c r="F14" s="1">
        <f t="shared" si="0"/>
        <v>4305.3485000000001</v>
      </c>
      <c r="G14" s="1">
        <f t="shared" si="1"/>
        <v>4305.3485000000001</v>
      </c>
      <c r="H14" s="1">
        <f t="shared" si="2"/>
        <v>971.69999999999993</v>
      </c>
      <c r="I14" s="1">
        <f t="shared" si="3"/>
        <v>971.69999999999993</v>
      </c>
      <c r="J14" s="1">
        <f t="shared" si="4"/>
        <v>3836</v>
      </c>
      <c r="K14" s="7">
        <v>2491</v>
      </c>
      <c r="L14" s="1">
        <v>0</v>
      </c>
      <c r="M14" s="7">
        <v>0</v>
      </c>
      <c r="N14" s="1">
        <v>1345</v>
      </c>
      <c r="O14" s="1">
        <v>0</v>
      </c>
      <c r="P14" s="1">
        <v>0</v>
      </c>
      <c r="Q14" s="1">
        <v>729.2</v>
      </c>
      <c r="R14" s="7">
        <f t="shared" si="5"/>
        <v>-469.34850000000006</v>
      </c>
      <c r="S14" s="7">
        <f t="shared" si="6"/>
        <v>-242.49999999999989</v>
      </c>
      <c r="T14" s="16"/>
      <c r="U14" s="1">
        <v>1</v>
      </c>
      <c r="V14" s="1">
        <v>1</v>
      </c>
    </row>
    <row r="15" spans="1:26" ht="60" customHeight="1" x14ac:dyDescent="0.25">
      <c r="A15" s="13" t="s">
        <v>12</v>
      </c>
      <c r="B15" s="1">
        <v>23426</v>
      </c>
      <c r="C15" s="1">
        <v>6602.7</v>
      </c>
      <c r="D15" s="1">
        <f t="shared" si="7"/>
        <v>28.185349611542733</v>
      </c>
      <c r="E15" s="1">
        <v>22.4</v>
      </c>
      <c r="F15" s="1">
        <f t="shared" si="0"/>
        <v>5247.4239999999991</v>
      </c>
      <c r="G15" s="1">
        <f t="shared" si="1"/>
        <v>5247.4239999999991</v>
      </c>
      <c r="H15" s="1">
        <f t="shared" si="2"/>
        <v>1479.0047999999997</v>
      </c>
      <c r="I15" s="1">
        <f t="shared" si="3"/>
        <v>1479.0047999999997</v>
      </c>
      <c r="J15" s="1">
        <f t="shared" si="4"/>
        <v>3394.2</v>
      </c>
      <c r="K15" s="1">
        <v>2247.1</v>
      </c>
      <c r="L15" s="1">
        <v>0</v>
      </c>
      <c r="M15" s="7">
        <v>0</v>
      </c>
      <c r="N15" s="1">
        <v>1147.0999999999999</v>
      </c>
      <c r="O15" s="1">
        <v>0</v>
      </c>
      <c r="P15" s="1">
        <v>0</v>
      </c>
      <c r="Q15" s="1">
        <v>703.2</v>
      </c>
      <c r="R15" s="7">
        <f t="shared" si="5"/>
        <v>-1853.2239999999993</v>
      </c>
      <c r="S15" s="7">
        <f t="shared" si="6"/>
        <v>-775.80479999999966</v>
      </c>
      <c r="T15" s="16"/>
      <c r="U15" s="1">
        <v>1</v>
      </c>
      <c r="V15" s="1">
        <v>1</v>
      </c>
    </row>
    <row r="16" spans="1:26" ht="48.75" customHeight="1" x14ac:dyDescent="0.25">
      <c r="A16" s="13" t="s">
        <v>13</v>
      </c>
      <c r="B16" s="1">
        <v>20532.7</v>
      </c>
      <c r="C16" s="1">
        <v>4916.3999999999996</v>
      </c>
      <c r="D16" s="1">
        <f t="shared" si="7"/>
        <v>23.944245033531875</v>
      </c>
      <c r="E16" s="1">
        <v>26.1</v>
      </c>
      <c r="F16" s="1">
        <f>B16*E16%</f>
        <v>5359.0347000000002</v>
      </c>
      <c r="G16" s="1">
        <f t="shared" si="1"/>
        <v>5359.0347000000002</v>
      </c>
      <c r="H16" s="1">
        <f t="shared" si="2"/>
        <v>1283.1804</v>
      </c>
      <c r="I16" s="1">
        <f t="shared" si="3"/>
        <v>1283.1804</v>
      </c>
      <c r="J16" s="1">
        <f t="shared" si="4"/>
        <v>4596.7</v>
      </c>
      <c r="K16" s="1">
        <v>2686.7</v>
      </c>
      <c r="L16" s="1">
        <v>0</v>
      </c>
      <c r="M16" s="7">
        <v>0</v>
      </c>
      <c r="N16" s="1">
        <v>1910</v>
      </c>
      <c r="O16" s="1">
        <v>0</v>
      </c>
      <c r="P16" s="1">
        <v>0</v>
      </c>
      <c r="Q16" s="1">
        <v>892.9</v>
      </c>
      <c r="R16" s="7">
        <f t="shared" si="5"/>
        <v>-762.33470000000034</v>
      </c>
      <c r="S16" s="7">
        <f t="shared" si="6"/>
        <v>-390.28039999999999</v>
      </c>
      <c r="T16" s="16"/>
      <c r="U16" s="1">
        <v>1</v>
      </c>
      <c r="V16" s="1">
        <v>2</v>
      </c>
    </row>
    <row r="17" spans="1:22" ht="54" customHeight="1" x14ac:dyDescent="0.25">
      <c r="A17" s="13" t="s">
        <v>14</v>
      </c>
      <c r="B17" s="1">
        <v>9403.4</v>
      </c>
      <c r="C17" s="1">
        <v>2559.9</v>
      </c>
      <c r="D17" s="1">
        <f t="shared" si="7"/>
        <v>27.2231320586171</v>
      </c>
      <c r="E17" s="1">
        <v>29</v>
      </c>
      <c r="F17" s="1">
        <f t="shared" ref="F17:F32" si="8">B17*E17%</f>
        <v>2726.9859999999999</v>
      </c>
      <c r="G17" s="1">
        <f t="shared" si="1"/>
        <v>2726.9859999999999</v>
      </c>
      <c r="H17" s="1">
        <f t="shared" si="2"/>
        <v>742.37099999999998</v>
      </c>
      <c r="I17" s="1">
        <f t="shared" si="3"/>
        <v>742.37099999999998</v>
      </c>
      <c r="J17" s="1">
        <f t="shared" si="4"/>
        <v>2716.6</v>
      </c>
      <c r="K17" s="1">
        <v>1805.7</v>
      </c>
      <c r="L17" s="1">
        <v>0</v>
      </c>
      <c r="M17" s="7">
        <v>0</v>
      </c>
      <c r="N17" s="1">
        <v>910.9</v>
      </c>
      <c r="O17" s="1">
        <v>0</v>
      </c>
      <c r="P17" s="1">
        <v>0</v>
      </c>
      <c r="Q17" s="1">
        <v>712</v>
      </c>
      <c r="R17" s="3">
        <f t="shared" si="5"/>
        <v>-10.385999999999967</v>
      </c>
      <c r="S17" s="7">
        <f t="shared" si="6"/>
        <v>-30.370999999999981</v>
      </c>
      <c r="T17" s="16"/>
      <c r="U17" s="1">
        <v>1</v>
      </c>
      <c r="V17" s="1">
        <v>1</v>
      </c>
    </row>
    <row r="18" spans="1:22" ht="57.75" customHeight="1" x14ac:dyDescent="0.25">
      <c r="A18" s="13" t="s">
        <v>15</v>
      </c>
      <c r="B18" s="1">
        <v>14285</v>
      </c>
      <c r="C18" s="1">
        <v>3555</v>
      </c>
      <c r="D18" s="1">
        <f t="shared" si="7"/>
        <v>24.886244312215609</v>
      </c>
      <c r="E18" s="1">
        <v>30.1</v>
      </c>
      <c r="F18" s="1">
        <f t="shared" si="8"/>
        <v>4299.7849999999999</v>
      </c>
      <c r="G18" s="1">
        <f t="shared" si="1"/>
        <v>4299.7849999999999</v>
      </c>
      <c r="H18" s="1">
        <f t="shared" si="2"/>
        <v>1070.0550000000001</v>
      </c>
      <c r="I18" s="1">
        <f t="shared" si="3"/>
        <v>1070.0550000000001</v>
      </c>
      <c r="J18" s="1">
        <f t="shared" si="4"/>
        <v>4299.2999999999993</v>
      </c>
      <c r="K18" s="1">
        <v>2441.1999999999998</v>
      </c>
      <c r="L18" s="1">
        <v>0</v>
      </c>
      <c r="M18" s="1">
        <v>0</v>
      </c>
      <c r="N18" s="1">
        <v>1858.1</v>
      </c>
      <c r="O18" s="1">
        <v>0</v>
      </c>
      <c r="P18" s="1">
        <v>0</v>
      </c>
      <c r="Q18" s="1">
        <v>861.6</v>
      </c>
      <c r="R18" s="7">
        <f t="shared" si="5"/>
        <v>-0.48500000000058208</v>
      </c>
      <c r="S18" s="3">
        <f t="shared" si="6"/>
        <v>-208.45500000000004</v>
      </c>
      <c r="T18" s="18"/>
      <c r="U18" s="1">
        <v>1</v>
      </c>
      <c r="V18" s="1">
        <v>2</v>
      </c>
    </row>
    <row r="19" spans="1:22" ht="51.75" customHeight="1" x14ac:dyDescent="0.25">
      <c r="A19" s="13" t="s">
        <v>16</v>
      </c>
      <c r="B19" s="1">
        <v>13460.3</v>
      </c>
      <c r="C19" s="1">
        <v>3334.6</v>
      </c>
      <c r="D19" s="1">
        <f t="shared" si="7"/>
        <v>24.773593456312266</v>
      </c>
      <c r="E19" s="1">
        <v>25.5</v>
      </c>
      <c r="F19" s="1">
        <f t="shared" si="8"/>
        <v>3432.3764999999999</v>
      </c>
      <c r="G19" s="1">
        <f t="shared" si="1"/>
        <v>3432.3764999999999</v>
      </c>
      <c r="H19" s="1">
        <f t="shared" si="2"/>
        <v>850.32299999999998</v>
      </c>
      <c r="I19" s="1">
        <f t="shared" si="3"/>
        <v>850.32299999999998</v>
      </c>
      <c r="J19" s="1">
        <f t="shared" si="4"/>
        <v>3361.7999999999997</v>
      </c>
      <c r="K19" s="7">
        <v>2828.7</v>
      </c>
      <c r="L19" s="1">
        <v>0</v>
      </c>
      <c r="M19" s="1">
        <v>0</v>
      </c>
      <c r="N19" s="1">
        <v>533.1</v>
      </c>
      <c r="O19" s="1">
        <v>0</v>
      </c>
      <c r="P19" s="1">
        <v>0</v>
      </c>
      <c r="Q19" s="1">
        <v>969.6</v>
      </c>
      <c r="R19" s="7">
        <f t="shared" si="5"/>
        <v>-70.576500000000124</v>
      </c>
      <c r="S19" s="7">
        <f t="shared" si="6"/>
        <v>119.27700000000004</v>
      </c>
      <c r="T19" s="16" t="s">
        <v>70</v>
      </c>
      <c r="U19" s="1">
        <v>1</v>
      </c>
      <c r="V19" s="7">
        <v>0.5</v>
      </c>
    </row>
    <row r="20" spans="1:22" ht="62.25" customHeight="1" x14ac:dyDescent="0.25">
      <c r="A20" s="13" t="s">
        <v>17</v>
      </c>
      <c r="B20" s="1">
        <v>15158.1</v>
      </c>
      <c r="C20" s="1">
        <v>3701</v>
      </c>
      <c r="D20" s="1">
        <f t="shared" si="7"/>
        <v>24.415988811262622</v>
      </c>
      <c r="E20" s="1">
        <v>25.9</v>
      </c>
      <c r="F20" s="1">
        <f t="shared" si="8"/>
        <v>3925.9479000000001</v>
      </c>
      <c r="G20" s="1">
        <f t="shared" si="1"/>
        <v>3925.9479000000001</v>
      </c>
      <c r="H20" s="1">
        <f t="shared" si="2"/>
        <v>958.55900000000008</v>
      </c>
      <c r="I20" s="1">
        <f t="shared" si="3"/>
        <v>958.55900000000008</v>
      </c>
      <c r="J20" s="1">
        <f t="shared" si="4"/>
        <v>3300.9</v>
      </c>
      <c r="K20" s="1">
        <v>2400</v>
      </c>
      <c r="L20" s="1">
        <v>0</v>
      </c>
      <c r="M20" s="1">
        <v>0</v>
      </c>
      <c r="N20" s="1">
        <v>900.9</v>
      </c>
      <c r="O20" s="1">
        <v>0</v>
      </c>
      <c r="P20" s="1">
        <v>0</v>
      </c>
      <c r="Q20" s="1">
        <v>716.2</v>
      </c>
      <c r="R20" s="7">
        <f t="shared" si="5"/>
        <v>-625.04790000000003</v>
      </c>
      <c r="S20" s="7">
        <f t="shared" si="6"/>
        <v>-242.35900000000004</v>
      </c>
      <c r="T20" s="11"/>
      <c r="U20" s="1">
        <v>1</v>
      </c>
      <c r="V20" s="1">
        <v>1</v>
      </c>
    </row>
    <row r="21" spans="1:22" ht="57.75" customHeight="1" x14ac:dyDescent="0.25">
      <c r="A21" s="13" t="s">
        <v>18</v>
      </c>
      <c r="B21" s="1">
        <v>15334</v>
      </c>
      <c r="C21" s="1">
        <v>3767.8</v>
      </c>
      <c r="D21" s="1">
        <f t="shared" si="7"/>
        <v>24.571540367810098</v>
      </c>
      <c r="E21" s="1">
        <v>26.5</v>
      </c>
      <c r="F21" s="1">
        <f t="shared" si="8"/>
        <v>4063.51</v>
      </c>
      <c r="G21" s="1">
        <f t="shared" si="1"/>
        <v>4063.51</v>
      </c>
      <c r="H21" s="1">
        <f t="shared" si="2"/>
        <v>998.4670000000001</v>
      </c>
      <c r="I21" s="1">
        <f t="shared" si="3"/>
        <v>998.4670000000001</v>
      </c>
      <c r="J21" s="7">
        <f t="shared" si="4"/>
        <v>3403</v>
      </c>
      <c r="K21" s="7">
        <v>2182.9</v>
      </c>
      <c r="L21" s="1">
        <v>0</v>
      </c>
      <c r="M21" s="1">
        <v>0</v>
      </c>
      <c r="N21" s="1">
        <v>1220.0999999999999</v>
      </c>
      <c r="O21" s="1">
        <v>0</v>
      </c>
      <c r="P21" s="1"/>
      <c r="Q21" s="1">
        <v>838</v>
      </c>
      <c r="R21" s="3">
        <f t="shared" si="5"/>
        <v>-660.51000000000022</v>
      </c>
      <c r="S21" s="7">
        <f t="shared" si="6"/>
        <v>-160.4670000000001</v>
      </c>
      <c r="T21" s="11"/>
      <c r="U21" s="1">
        <v>1</v>
      </c>
      <c r="V21" s="1">
        <v>1</v>
      </c>
    </row>
    <row r="22" spans="1:22" ht="57.75" customHeight="1" x14ac:dyDescent="0.25">
      <c r="A22" s="13" t="s">
        <v>19</v>
      </c>
      <c r="B22" s="1">
        <v>20717.599999999999</v>
      </c>
      <c r="C22" s="7">
        <v>5123.5</v>
      </c>
      <c r="D22" s="1">
        <f t="shared" si="7"/>
        <v>24.730181102058154</v>
      </c>
      <c r="E22" s="1">
        <v>26.8</v>
      </c>
      <c r="F22" s="1">
        <f t="shared" si="8"/>
        <v>5552.3167999999996</v>
      </c>
      <c r="G22" s="7">
        <f t="shared" si="1"/>
        <v>5552.3167999999996</v>
      </c>
      <c r="H22" s="7">
        <f t="shared" si="2"/>
        <v>1373.0980000000002</v>
      </c>
      <c r="I22" s="7">
        <f t="shared" si="3"/>
        <v>1373.0980000000002</v>
      </c>
      <c r="J22" s="7">
        <f t="shared" si="4"/>
        <v>5073.5</v>
      </c>
      <c r="K22" s="1">
        <v>2686.6</v>
      </c>
      <c r="L22" s="1">
        <v>0</v>
      </c>
      <c r="M22" s="1">
        <v>0</v>
      </c>
      <c r="N22" s="1">
        <v>2386.9</v>
      </c>
      <c r="O22" s="1">
        <v>0</v>
      </c>
      <c r="P22" s="1">
        <v>0</v>
      </c>
      <c r="Q22" s="1">
        <v>1235.0999999999999</v>
      </c>
      <c r="R22" s="7">
        <f t="shared" si="5"/>
        <v>-478.8167999999996</v>
      </c>
      <c r="S22" s="7">
        <f t="shared" si="6"/>
        <v>-137.99800000000027</v>
      </c>
      <c r="T22" s="16"/>
      <c r="U22" s="1">
        <v>1</v>
      </c>
      <c r="V22" s="1">
        <v>2</v>
      </c>
    </row>
    <row r="23" spans="1:22" ht="51.75" customHeight="1" x14ac:dyDescent="0.25">
      <c r="A23" s="13" t="s">
        <v>20</v>
      </c>
      <c r="B23" s="1">
        <v>26009.599999999999</v>
      </c>
      <c r="C23" s="1">
        <v>6686.9</v>
      </c>
      <c r="D23" s="1">
        <f t="shared" si="7"/>
        <v>25.709353469488189</v>
      </c>
      <c r="E23" s="1">
        <v>25</v>
      </c>
      <c r="F23" s="1">
        <f t="shared" si="8"/>
        <v>6502.4</v>
      </c>
      <c r="G23" s="7">
        <f t="shared" si="1"/>
        <v>6502.4</v>
      </c>
      <c r="H23" s="7">
        <f t="shared" si="2"/>
        <v>1671.7249999999999</v>
      </c>
      <c r="I23" s="7">
        <f t="shared" si="3"/>
        <v>1671.7249999999999</v>
      </c>
      <c r="J23" s="7">
        <f t="shared" si="4"/>
        <v>3798.2</v>
      </c>
      <c r="K23" s="1">
        <v>2500.1999999999998</v>
      </c>
      <c r="L23" s="1">
        <v>0</v>
      </c>
      <c r="M23" s="1">
        <v>0</v>
      </c>
      <c r="N23" s="1">
        <v>1298</v>
      </c>
      <c r="O23" s="1">
        <v>0</v>
      </c>
      <c r="P23" s="1">
        <v>0</v>
      </c>
      <c r="Q23" s="1">
        <v>1578</v>
      </c>
      <c r="R23" s="7">
        <f t="shared" si="5"/>
        <v>-2704.2</v>
      </c>
      <c r="S23" s="7">
        <f t="shared" si="6"/>
        <v>-93.724999999999909</v>
      </c>
      <c r="T23" s="1"/>
      <c r="U23" s="1">
        <v>1</v>
      </c>
      <c r="V23" s="7">
        <v>1</v>
      </c>
    </row>
    <row r="24" spans="1:22" ht="61.5" customHeight="1" x14ac:dyDescent="0.25">
      <c r="A24" s="13" t="s">
        <v>28</v>
      </c>
      <c r="B24" s="1">
        <v>18362.599999999999</v>
      </c>
      <c r="C24" s="1">
        <v>4600.7</v>
      </c>
      <c r="D24" s="1">
        <f t="shared" si="7"/>
        <v>25.05473081154085</v>
      </c>
      <c r="E24" s="1">
        <v>21.4</v>
      </c>
      <c r="F24" s="1">
        <f t="shared" si="8"/>
        <v>3929.5963999999994</v>
      </c>
      <c r="G24" s="7">
        <f t="shared" si="1"/>
        <v>3929.5963999999994</v>
      </c>
      <c r="H24" s="7">
        <f t="shared" si="2"/>
        <v>984.54979999999989</v>
      </c>
      <c r="I24" s="7">
        <f t="shared" si="3"/>
        <v>984.54979999999989</v>
      </c>
      <c r="J24" s="7">
        <f t="shared" si="4"/>
        <v>3448.6</v>
      </c>
      <c r="K24" s="1">
        <v>2518.6</v>
      </c>
      <c r="L24" s="1">
        <v>0</v>
      </c>
      <c r="M24" s="1">
        <v>0</v>
      </c>
      <c r="N24" s="1">
        <v>930</v>
      </c>
      <c r="O24" s="1">
        <v>0</v>
      </c>
      <c r="P24" s="1">
        <v>0</v>
      </c>
      <c r="Q24" s="1">
        <v>787.6</v>
      </c>
      <c r="R24" s="7">
        <f t="shared" si="5"/>
        <v>-480.99639999999954</v>
      </c>
      <c r="S24" s="7">
        <f t="shared" si="6"/>
        <v>-196.94979999999987</v>
      </c>
      <c r="T24" s="24"/>
      <c r="U24" s="1">
        <v>1</v>
      </c>
      <c r="V24" s="1">
        <v>1</v>
      </c>
    </row>
    <row r="25" spans="1:22" ht="51" customHeight="1" x14ac:dyDescent="0.25">
      <c r="A25" s="13" t="s">
        <v>21</v>
      </c>
      <c r="B25" s="1">
        <v>17122.400000000001</v>
      </c>
      <c r="C25" s="1">
        <v>4178.1000000000004</v>
      </c>
      <c r="D25" s="1">
        <f t="shared" si="7"/>
        <v>24.401368966967247</v>
      </c>
      <c r="E25" s="1">
        <v>24.6</v>
      </c>
      <c r="F25" s="1">
        <f t="shared" si="8"/>
        <v>4212.1104000000005</v>
      </c>
      <c r="G25" s="1">
        <f t="shared" si="1"/>
        <v>4212.1104000000005</v>
      </c>
      <c r="H25" s="1">
        <f t="shared" si="2"/>
        <v>1027.8126000000002</v>
      </c>
      <c r="I25" s="1">
        <f t="shared" si="3"/>
        <v>1027.8126000000002</v>
      </c>
      <c r="J25" s="1">
        <f t="shared" si="4"/>
        <v>3621</v>
      </c>
      <c r="K25" s="1">
        <v>2518.6999999999998</v>
      </c>
      <c r="L25" s="1">
        <v>0</v>
      </c>
      <c r="M25" s="1">
        <v>0</v>
      </c>
      <c r="N25" s="1">
        <v>1102.3</v>
      </c>
      <c r="O25" s="1">
        <v>0</v>
      </c>
      <c r="P25" s="1">
        <v>0</v>
      </c>
      <c r="Q25" s="1">
        <v>1061.0999999999999</v>
      </c>
      <c r="R25" s="7">
        <f t="shared" si="5"/>
        <v>-591.11040000000048</v>
      </c>
      <c r="S25" s="7">
        <f t="shared" si="6"/>
        <v>33.287399999999707</v>
      </c>
      <c r="T25" s="16" t="s">
        <v>69</v>
      </c>
      <c r="U25" s="1">
        <v>1</v>
      </c>
      <c r="V25" s="1">
        <v>1</v>
      </c>
    </row>
    <row r="26" spans="1:22" ht="51.75" customHeight="1" x14ac:dyDescent="0.25">
      <c r="A26" s="13" t="s">
        <v>22</v>
      </c>
      <c r="B26" s="1">
        <v>14879.3</v>
      </c>
      <c r="C26" s="1">
        <v>2808.6</v>
      </c>
      <c r="D26" s="1">
        <f t="shared" si="7"/>
        <v>18.875887978601146</v>
      </c>
      <c r="E26" s="1">
        <v>26.5</v>
      </c>
      <c r="F26" s="1">
        <f t="shared" si="8"/>
        <v>3943.0145000000002</v>
      </c>
      <c r="G26" s="1">
        <f t="shared" si="1"/>
        <v>3943.0145000000002</v>
      </c>
      <c r="H26" s="1">
        <f t="shared" si="2"/>
        <v>744.279</v>
      </c>
      <c r="I26" s="1">
        <f t="shared" si="3"/>
        <v>744.279</v>
      </c>
      <c r="J26" s="1">
        <f t="shared" si="4"/>
        <v>3419.3999999999996</v>
      </c>
      <c r="K26" s="1">
        <v>2440.6</v>
      </c>
      <c r="L26" s="1">
        <v>0</v>
      </c>
      <c r="M26" s="1">
        <v>0</v>
      </c>
      <c r="N26" s="1">
        <v>978.8</v>
      </c>
      <c r="O26" s="1">
        <v>0</v>
      </c>
      <c r="P26" s="1">
        <v>0</v>
      </c>
      <c r="Q26" s="1">
        <v>1312.6</v>
      </c>
      <c r="R26" s="7">
        <f t="shared" si="5"/>
        <v>-523.61450000000059</v>
      </c>
      <c r="S26" s="3">
        <f t="shared" si="6"/>
        <v>568.32099999999991</v>
      </c>
      <c r="T26" s="16" t="s">
        <v>71</v>
      </c>
      <c r="U26" s="1">
        <v>1</v>
      </c>
      <c r="V26" s="1">
        <v>1</v>
      </c>
    </row>
    <row r="27" spans="1:22" ht="48" customHeight="1" x14ac:dyDescent="0.25">
      <c r="A27" s="13" t="s">
        <v>23</v>
      </c>
      <c r="B27" s="7">
        <v>22349</v>
      </c>
      <c r="C27" s="7">
        <v>6447.2</v>
      </c>
      <c r="D27" s="7">
        <f t="shared" si="7"/>
        <v>28.847823168821868</v>
      </c>
      <c r="E27" s="7">
        <v>20.6</v>
      </c>
      <c r="F27" s="7">
        <f t="shared" si="8"/>
        <v>4603.8940000000002</v>
      </c>
      <c r="G27" s="7">
        <f t="shared" si="1"/>
        <v>4603.8940000000002</v>
      </c>
      <c r="H27" s="7">
        <f t="shared" si="2"/>
        <v>1328.1232</v>
      </c>
      <c r="I27" s="7">
        <f t="shared" si="3"/>
        <v>1328.1232</v>
      </c>
      <c r="J27" s="7">
        <f t="shared" si="4"/>
        <v>3107.7000000000003</v>
      </c>
      <c r="K27" s="7">
        <v>2266.8000000000002</v>
      </c>
      <c r="L27" s="7">
        <v>0</v>
      </c>
      <c r="M27" s="7">
        <v>0</v>
      </c>
      <c r="N27" s="7">
        <v>840.9</v>
      </c>
      <c r="O27" s="7">
        <v>0</v>
      </c>
      <c r="P27" s="7">
        <v>0</v>
      </c>
      <c r="Q27" s="7">
        <v>543.6</v>
      </c>
      <c r="R27" s="7">
        <f t="shared" si="5"/>
        <v>-1496.194</v>
      </c>
      <c r="S27" s="3">
        <f t="shared" si="6"/>
        <v>-784.52319999999997</v>
      </c>
      <c r="T27" s="18"/>
      <c r="U27" s="7">
        <v>1</v>
      </c>
      <c r="V27" s="7">
        <v>1</v>
      </c>
    </row>
    <row r="28" spans="1:22" ht="41.25" customHeight="1" x14ac:dyDescent="0.25">
      <c r="A28" s="13" t="s">
        <v>24</v>
      </c>
      <c r="B28" s="1">
        <v>14715.8</v>
      </c>
      <c r="C28" s="1">
        <v>3637.8</v>
      </c>
      <c r="D28" s="1">
        <f t="shared" si="7"/>
        <v>24.720368583427337</v>
      </c>
      <c r="E28" s="1">
        <v>20.100000000000001</v>
      </c>
      <c r="F28" s="1">
        <f t="shared" si="8"/>
        <v>2957.8758000000003</v>
      </c>
      <c r="G28" s="1">
        <f t="shared" si="1"/>
        <v>2957.8758000000003</v>
      </c>
      <c r="H28" s="1">
        <f t="shared" si="2"/>
        <v>731.19780000000003</v>
      </c>
      <c r="I28" s="1">
        <f t="shared" si="3"/>
        <v>731.19780000000003</v>
      </c>
      <c r="J28" s="7">
        <f t="shared" si="4"/>
        <v>2935.2</v>
      </c>
      <c r="K28" s="1">
        <v>2354</v>
      </c>
      <c r="L28" s="1">
        <v>0</v>
      </c>
      <c r="M28" s="1">
        <v>0</v>
      </c>
      <c r="N28" s="1">
        <v>581.20000000000005</v>
      </c>
      <c r="O28" s="1">
        <v>0</v>
      </c>
      <c r="P28" s="1">
        <v>0</v>
      </c>
      <c r="Q28" s="1">
        <v>563.9</v>
      </c>
      <c r="R28" s="7">
        <f t="shared" si="5"/>
        <v>-22.675800000000436</v>
      </c>
      <c r="S28" s="7">
        <f t="shared" si="6"/>
        <v>-167.29780000000005</v>
      </c>
      <c r="T28" s="16"/>
      <c r="U28" s="1">
        <v>1</v>
      </c>
      <c r="V28" s="1">
        <v>1</v>
      </c>
    </row>
    <row r="29" spans="1:22" ht="51.75" customHeight="1" x14ac:dyDescent="0.25">
      <c r="A29" s="13" t="s">
        <v>25</v>
      </c>
      <c r="B29" s="1">
        <v>13165.9</v>
      </c>
      <c r="C29" s="1">
        <v>3257</v>
      </c>
      <c r="D29" s="1">
        <f t="shared" si="7"/>
        <v>24.73814930995982</v>
      </c>
      <c r="E29" s="1">
        <v>24.3</v>
      </c>
      <c r="F29" s="1">
        <f t="shared" si="8"/>
        <v>3199.3136999999997</v>
      </c>
      <c r="G29" s="1">
        <f t="shared" si="1"/>
        <v>3199.3136999999997</v>
      </c>
      <c r="H29" s="1">
        <f t="shared" si="2"/>
        <v>791.45100000000002</v>
      </c>
      <c r="I29" s="1">
        <f t="shared" si="3"/>
        <v>791.45100000000002</v>
      </c>
      <c r="J29" s="1">
        <f t="shared" si="4"/>
        <v>3199.3</v>
      </c>
      <c r="K29" s="1">
        <v>2170</v>
      </c>
      <c r="L29" s="1">
        <v>0</v>
      </c>
      <c r="M29" s="1">
        <v>0</v>
      </c>
      <c r="N29" s="1">
        <v>1029.3</v>
      </c>
      <c r="O29" s="1">
        <v>0</v>
      </c>
      <c r="P29" s="1">
        <v>0</v>
      </c>
      <c r="Q29" s="1">
        <v>693.8</v>
      </c>
      <c r="R29" s="7">
        <f t="shared" si="5"/>
        <v>-1.3699999999516876E-2</v>
      </c>
      <c r="S29" s="3">
        <f t="shared" si="6"/>
        <v>-97.651000000000067</v>
      </c>
      <c r="T29" s="16"/>
      <c r="U29" s="1">
        <v>1</v>
      </c>
      <c r="V29" s="1">
        <v>1</v>
      </c>
    </row>
    <row r="30" spans="1:22" ht="55.5" customHeight="1" x14ac:dyDescent="0.25">
      <c r="A30" s="13" t="s">
        <v>26</v>
      </c>
      <c r="B30" s="1">
        <v>15244.7</v>
      </c>
      <c r="C30" s="1">
        <v>3630.5</v>
      </c>
      <c r="D30" s="1">
        <f t="shared" si="7"/>
        <v>23.814834007884706</v>
      </c>
      <c r="E30" s="1">
        <v>28.3</v>
      </c>
      <c r="F30" s="1">
        <f t="shared" si="8"/>
        <v>4314.2501000000002</v>
      </c>
      <c r="G30" s="1">
        <f t="shared" si="1"/>
        <v>4314.2501000000002</v>
      </c>
      <c r="H30" s="1">
        <f t="shared" si="2"/>
        <v>1027.4315000000001</v>
      </c>
      <c r="I30" s="1">
        <f t="shared" si="3"/>
        <v>1027.4315000000001</v>
      </c>
      <c r="J30" s="1">
        <f t="shared" si="4"/>
        <v>4028.7999999999997</v>
      </c>
      <c r="K30" s="1">
        <v>2759.7</v>
      </c>
      <c r="L30" s="1">
        <v>0</v>
      </c>
      <c r="M30" s="1">
        <v>0</v>
      </c>
      <c r="N30" s="1">
        <v>1269.0999999999999</v>
      </c>
      <c r="O30" s="1">
        <v>0</v>
      </c>
      <c r="P30" s="1">
        <v>0</v>
      </c>
      <c r="Q30" s="1">
        <v>809.6</v>
      </c>
      <c r="R30" s="7">
        <f t="shared" si="5"/>
        <v>-285.45010000000048</v>
      </c>
      <c r="S30" s="3">
        <f t="shared" si="6"/>
        <v>-217.83150000000012</v>
      </c>
      <c r="T30" s="11"/>
      <c r="U30" s="1">
        <v>1</v>
      </c>
      <c r="V30" s="1">
        <v>1</v>
      </c>
    </row>
    <row r="31" spans="1:22" ht="40.5" customHeight="1" x14ac:dyDescent="0.25">
      <c r="A31" s="14" t="s">
        <v>27</v>
      </c>
      <c r="B31" s="1">
        <f>SUM(B12:B30)</f>
        <v>435459.2</v>
      </c>
      <c r="C31" s="1">
        <f>SUM(C12:C30)</f>
        <v>104338.8</v>
      </c>
      <c r="D31" s="1">
        <f t="shared" si="7"/>
        <v>23.960637414481081</v>
      </c>
      <c r="E31" s="1" t="s">
        <v>36</v>
      </c>
      <c r="F31" s="1">
        <f t="shared" ref="F31:S31" si="9">SUM(F12:F30)</f>
        <v>86783.320800000001</v>
      </c>
      <c r="G31" s="1">
        <f t="shared" ref="G31" si="10">(F31+L31+M31)</f>
        <v>86783.320800000001</v>
      </c>
      <c r="H31" s="1">
        <f t="shared" si="9"/>
        <v>21206.262199999997</v>
      </c>
      <c r="I31" s="1">
        <f t="shared" si="3"/>
        <v>21206.262199999997</v>
      </c>
      <c r="J31" s="1">
        <f t="shared" si="9"/>
        <v>74573.2</v>
      </c>
      <c r="K31" s="1">
        <f t="shared" si="9"/>
        <v>48855.199999999997</v>
      </c>
      <c r="L31" s="1">
        <f t="shared" si="9"/>
        <v>0</v>
      </c>
      <c r="M31" s="1">
        <f t="shared" si="9"/>
        <v>0</v>
      </c>
      <c r="N31" s="1">
        <f t="shared" si="9"/>
        <v>25718</v>
      </c>
      <c r="O31" s="1">
        <v>0</v>
      </c>
      <c r="P31" s="1">
        <f t="shared" si="9"/>
        <v>0</v>
      </c>
      <c r="Q31" s="1">
        <f t="shared" si="9"/>
        <v>18054.5</v>
      </c>
      <c r="R31" s="7">
        <f t="shared" si="9"/>
        <v>-12210.120800000002</v>
      </c>
      <c r="S31" s="17">
        <f t="shared" si="9"/>
        <v>-3151.7622000000001</v>
      </c>
      <c r="T31" s="1"/>
      <c r="U31" s="1">
        <f>SUM(U12:U30)</f>
        <v>20</v>
      </c>
      <c r="V31" s="1">
        <f>SUM(V12:V30)</f>
        <v>23.5</v>
      </c>
    </row>
    <row r="32" spans="1:22" ht="60" customHeight="1" x14ac:dyDescent="0.25">
      <c r="A32" s="13" t="s">
        <v>44</v>
      </c>
      <c r="B32" s="1">
        <v>721913.6</v>
      </c>
      <c r="C32" s="1">
        <v>180620.7</v>
      </c>
      <c r="D32" s="1">
        <f>C32/B32*100</f>
        <v>25.019711500101955</v>
      </c>
      <c r="E32" s="1">
        <v>10.1</v>
      </c>
      <c r="F32" s="1">
        <f t="shared" si="8"/>
        <v>72913.273599999986</v>
      </c>
      <c r="G32" s="1">
        <f>(F32+L32+M32+P32+O32)</f>
        <v>76283.473599999983</v>
      </c>
      <c r="H32" s="1">
        <f t="shared" si="2"/>
        <v>18242.690699999999</v>
      </c>
      <c r="I32" s="1">
        <f>(H32+L32+M32+P32+O32)</f>
        <v>21612.8907</v>
      </c>
      <c r="J32" s="1">
        <f>K32+N32</f>
        <v>66193</v>
      </c>
      <c r="K32" s="1">
        <v>8973.2999999999993</v>
      </c>
      <c r="L32" s="1">
        <v>1620.7</v>
      </c>
      <c r="M32" s="1">
        <v>0</v>
      </c>
      <c r="N32" s="1">
        <v>57219.7</v>
      </c>
      <c r="O32" s="1">
        <v>1749.5</v>
      </c>
      <c r="P32" s="1">
        <v>0</v>
      </c>
      <c r="Q32" s="1">
        <v>16497.400000000001</v>
      </c>
      <c r="R32" s="7">
        <f>J32-G32</f>
        <v>-10090.473599999983</v>
      </c>
      <c r="S32" s="17">
        <f>Q32-I32</f>
        <v>-5115.4906999999985</v>
      </c>
      <c r="T32" s="1"/>
      <c r="U32" s="1">
        <v>2</v>
      </c>
      <c r="V32" s="7">
        <v>31</v>
      </c>
    </row>
    <row r="33" spans="1:22" ht="40.5" customHeight="1" x14ac:dyDescent="0.25">
      <c r="A33" s="14" t="s">
        <v>45</v>
      </c>
      <c r="B33" s="1">
        <f>B31+B32</f>
        <v>1157372.8</v>
      </c>
      <c r="C33" s="1">
        <f>C31+C32</f>
        <v>284959.5</v>
      </c>
      <c r="D33" s="1">
        <f t="shared" si="7"/>
        <v>24.62123699468313</v>
      </c>
      <c r="E33" s="1" t="s">
        <v>36</v>
      </c>
      <c r="F33" s="1">
        <f t="shared" ref="F33:M33" si="11">F31+F32</f>
        <v>159696.5944</v>
      </c>
      <c r="G33" s="1">
        <f>(F33+L33+M33+P33+O33)</f>
        <v>163066.79440000001</v>
      </c>
      <c r="H33" s="1">
        <f t="shared" si="11"/>
        <v>39448.952899999997</v>
      </c>
      <c r="I33" s="1">
        <f>(H33+L33+M33+P33+O33)</f>
        <v>42819.152899999994</v>
      </c>
      <c r="J33" s="1">
        <f t="shared" si="11"/>
        <v>140766.20000000001</v>
      </c>
      <c r="K33" s="1">
        <f t="shared" si="11"/>
        <v>57828.5</v>
      </c>
      <c r="L33" s="1">
        <f t="shared" si="11"/>
        <v>1620.7</v>
      </c>
      <c r="M33" s="1">
        <f t="shared" si="11"/>
        <v>0</v>
      </c>
      <c r="N33" s="1">
        <f t="shared" ref="N33:S33" si="12">N31+N32</f>
        <v>82937.7</v>
      </c>
      <c r="O33" s="1">
        <f t="shared" si="12"/>
        <v>1749.5</v>
      </c>
      <c r="P33" s="1">
        <f t="shared" si="12"/>
        <v>0</v>
      </c>
      <c r="Q33" s="1">
        <f t="shared" si="12"/>
        <v>34551.9</v>
      </c>
      <c r="R33" s="7">
        <f t="shared" si="12"/>
        <v>-22300.594399999987</v>
      </c>
      <c r="S33" s="17">
        <f t="shared" si="12"/>
        <v>-8267.2528999999995</v>
      </c>
      <c r="T33" s="1"/>
      <c r="U33" s="1">
        <f>U31+U32</f>
        <v>22</v>
      </c>
      <c r="V33" s="1">
        <f>V31+V32</f>
        <v>54.5</v>
      </c>
    </row>
    <row r="34" spans="1:22" ht="26.25" customHeight="1" x14ac:dyDescent="0.25">
      <c r="A34" s="6" t="s">
        <v>38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/>
      <c r="S34" s="4"/>
      <c r="T34" s="4"/>
      <c r="U34" s="4"/>
      <c r="V34" s="4"/>
    </row>
    <row r="35" spans="1:22" ht="18.75" x14ac:dyDescent="0.3">
      <c r="A35" s="51" t="s">
        <v>37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</sheetData>
  <mergeCells count="29">
    <mergeCell ref="J4:P7"/>
    <mergeCell ref="N9:N10"/>
    <mergeCell ref="I1:L1"/>
    <mergeCell ref="A2:W2"/>
    <mergeCell ref="A3:A10"/>
    <mergeCell ref="B3:D3"/>
    <mergeCell ref="E3:S3"/>
    <mergeCell ref="T3:T10"/>
    <mergeCell ref="U3:V3"/>
    <mergeCell ref="B4:B10"/>
    <mergeCell ref="C4:C10"/>
    <mergeCell ref="D4:D10"/>
    <mergeCell ref="O9:P9"/>
    <mergeCell ref="A35:V35"/>
    <mergeCell ref="Q4:Q10"/>
    <mergeCell ref="R4:S7"/>
    <mergeCell ref="U4:U10"/>
    <mergeCell ref="V4:V10"/>
    <mergeCell ref="J8:J10"/>
    <mergeCell ref="K8:P8"/>
    <mergeCell ref="R8:R10"/>
    <mergeCell ref="S8:S10"/>
    <mergeCell ref="K9:K10"/>
    <mergeCell ref="L9:M9"/>
    <mergeCell ref="E4:E10"/>
    <mergeCell ref="F4:F10"/>
    <mergeCell ref="G4:G10"/>
    <mergeCell ref="H4:H10"/>
    <mergeCell ref="I4:I10"/>
  </mergeCells>
  <pageMargins left="0.70866141732283472" right="0.70866141732283472" top="0.74803149606299213" bottom="0.74803149606299213" header="0.31496062992125984" footer="0.31496062992125984"/>
  <pageSetup paperSize="8" scale="3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pane xSplit="1" ySplit="7" topLeftCell="D17" activePane="bottomRight" state="frozen"/>
      <selection pane="topRight" activeCell="B1" sqref="B1"/>
      <selection pane="bottomLeft" activeCell="A8" sqref="A8"/>
      <selection pane="bottomRight" activeCell="D8" sqref="D8:D9"/>
    </sheetView>
  </sheetViews>
  <sheetFormatPr defaultRowHeight="15" x14ac:dyDescent="0.25"/>
  <cols>
    <col min="1" max="1" width="33.42578125" customWidth="1"/>
    <col min="2" max="2" width="15" customWidth="1"/>
    <col min="3" max="3" width="13.28515625" customWidth="1"/>
    <col min="4" max="4" width="16.28515625" customWidth="1"/>
    <col min="5" max="5" width="19.28515625" customWidth="1"/>
    <col min="6" max="6" width="18.42578125" customWidth="1"/>
    <col min="7" max="7" width="19" customWidth="1"/>
    <col min="8" max="8" width="16.85546875" customWidth="1"/>
    <col min="9" max="9" width="19.85546875" customWidth="1"/>
    <col min="10" max="10" width="18.42578125" customWidth="1"/>
    <col min="11" max="11" width="18.85546875" customWidth="1"/>
    <col min="12" max="12" width="18.42578125" customWidth="1"/>
    <col min="13" max="13" width="18.5703125" customWidth="1"/>
    <col min="14" max="14" width="18" customWidth="1"/>
  </cols>
  <sheetData>
    <row r="1" spans="1:14" ht="15" customHeight="1" x14ac:dyDescent="0.25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51.7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58.5" customHeight="1" x14ac:dyDescent="0.25">
      <c r="A3" s="31" t="s">
        <v>55</v>
      </c>
      <c r="B3" s="63" t="s">
        <v>56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15.5" customHeight="1" x14ac:dyDescent="0.25">
      <c r="A4" s="31"/>
      <c r="B4" s="61" t="s">
        <v>46</v>
      </c>
      <c r="C4" s="61"/>
      <c r="D4" s="62"/>
      <c r="E4" s="63" t="s">
        <v>47</v>
      </c>
      <c r="F4" s="63"/>
      <c r="G4" s="63" t="s">
        <v>48</v>
      </c>
      <c r="H4" s="63"/>
      <c r="I4" s="63" t="s">
        <v>49</v>
      </c>
      <c r="J4" s="63"/>
      <c r="K4" s="63" t="s">
        <v>50</v>
      </c>
      <c r="L4" s="63"/>
      <c r="M4" s="63" t="s">
        <v>64</v>
      </c>
      <c r="N4" s="63" t="s">
        <v>65</v>
      </c>
    </row>
    <row r="5" spans="1:14" ht="15" customHeight="1" x14ac:dyDescent="0.25">
      <c r="A5" s="31"/>
      <c r="B5" s="69" t="s">
        <v>67</v>
      </c>
      <c r="C5" s="69" t="s">
        <v>68</v>
      </c>
      <c r="D5" s="66" t="s">
        <v>58</v>
      </c>
      <c r="E5" s="64" t="s">
        <v>51</v>
      </c>
      <c r="F5" s="64" t="s">
        <v>52</v>
      </c>
      <c r="G5" s="64" t="s">
        <v>51</v>
      </c>
      <c r="H5" s="64" t="s">
        <v>52</v>
      </c>
      <c r="I5" s="64" t="s">
        <v>51</v>
      </c>
      <c r="J5" s="64" t="s">
        <v>52</v>
      </c>
      <c r="K5" s="64" t="s">
        <v>51</v>
      </c>
      <c r="L5" s="64" t="s">
        <v>52</v>
      </c>
      <c r="M5" s="63"/>
      <c r="N5" s="63"/>
    </row>
    <row r="6" spans="1:14" x14ac:dyDescent="0.25">
      <c r="A6" s="31"/>
      <c r="B6" s="69"/>
      <c r="C6" s="69"/>
      <c r="D6" s="67"/>
      <c r="E6" s="64"/>
      <c r="F6" s="64"/>
      <c r="G6" s="64"/>
      <c r="H6" s="64"/>
      <c r="I6" s="64"/>
      <c r="J6" s="64"/>
      <c r="K6" s="64"/>
      <c r="L6" s="64"/>
      <c r="M6" s="63"/>
      <c r="N6" s="63"/>
    </row>
    <row r="7" spans="1:14" ht="54" customHeight="1" x14ac:dyDescent="0.25">
      <c r="A7" s="31"/>
      <c r="B7" s="69"/>
      <c r="C7" s="69"/>
      <c r="D7" s="68"/>
      <c r="E7" s="64"/>
      <c r="F7" s="64"/>
      <c r="G7" s="64"/>
      <c r="H7" s="64"/>
      <c r="I7" s="64"/>
      <c r="J7" s="64"/>
      <c r="K7" s="64"/>
      <c r="L7" s="64"/>
      <c r="M7" s="63"/>
      <c r="N7" s="63"/>
    </row>
    <row r="8" spans="1:14" ht="15" customHeight="1" x14ac:dyDescent="0.25">
      <c r="A8" s="65">
        <v>1</v>
      </c>
      <c r="B8" s="70">
        <v>2</v>
      </c>
      <c r="C8" s="70" t="s">
        <v>57</v>
      </c>
      <c r="D8" s="70" t="s">
        <v>63</v>
      </c>
      <c r="E8" s="72">
        <v>3</v>
      </c>
      <c r="F8" s="72">
        <v>4</v>
      </c>
      <c r="G8" s="72">
        <v>5</v>
      </c>
      <c r="H8" s="72">
        <v>6</v>
      </c>
      <c r="I8" s="72">
        <v>7</v>
      </c>
      <c r="J8" s="72">
        <v>8</v>
      </c>
      <c r="K8" s="72" t="s">
        <v>53</v>
      </c>
      <c r="L8" s="72" t="s">
        <v>54</v>
      </c>
      <c r="M8" s="72">
        <v>11</v>
      </c>
      <c r="N8" s="72">
        <v>12</v>
      </c>
    </row>
    <row r="9" spans="1:14" ht="10.5" customHeight="1" x14ac:dyDescent="0.25">
      <c r="A9" s="65"/>
      <c r="B9" s="71"/>
      <c r="C9" s="71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5" hidden="1" customHeight="1" x14ac:dyDescent="0.25">
      <c r="A10" s="65"/>
      <c r="B10" s="26"/>
      <c r="C10" s="26"/>
      <c r="D10" s="26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56.25" x14ac:dyDescent="0.25">
      <c r="A11" s="20" t="s">
        <v>10</v>
      </c>
      <c r="B11" s="7">
        <v>71912.2</v>
      </c>
      <c r="C11" s="7">
        <v>13778.3</v>
      </c>
      <c r="D11" s="7">
        <f t="shared" ref="D11:D32" si="0">C11/B11*100</f>
        <v>19.159892201879515</v>
      </c>
      <c r="E11" s="1">
        <v>28656.5</v>
      </c>
      <c r="F11" s="1">
        <v>7114.4</v>
      </c>
      <c r="G11" s="1">
        <v>4179.7</v>
      </c>
      <c r="H11" s="1">
        <v>1045</v>
      </c>
      <c r="I11" s="1">
        <v>25725</v>
      </c>
      <c r="J11" s="1">
        <v>6431.3</v>
      </c>
      <c r="K11" s="1">
        <f t="shared" ref="K11:L20" si="1">B11+E11+G11+I11</f>
        <v>130473.4</v>
      </c>
      <c r="L11" s="1">
        <f t="shared" si="1"/>
        <v>28368.999999999996</v>
      </c>
      <c r="M11" s="1">
        <v>2</v>
      </c>
      <c r="N11" s="1">
        <v>3</v>
      </c>
    </row>
    <row r="12" spans="1:14" ht="18.75" x14ac:dyDescent="0.25">
      <c r="A12" s="20" t="s">
        <v>43</v>
      </c>
      <c r="B12" s="7">
        <v>6605.5</v>
      </c>
      <c r="C12" s="7">
        <v>1619.2</v>
      </c>
      <c r="D12" s="7">
        <f t="shared" si="0"/>
        <v>24.512905911740219</v>
      </c>
      <c r="E12" s="1">
        <v>523.5</v>
      </c>
      <c r="F12" s="1">
        <v>130.80000000000001</v>
      </c>
      <c r="G12" s="1">
        <v>0</v>
      </c>
      <c r="H12" s="1">
        <v>0</v>
      </c>
      <c r="I12" s="1">
        <v>2688.7</v>
      </c>
      <c r="J12" s="1">
        <v>672.1</v>
      </c>
      <c r="K12" s="1">
        <f t="shared" si="1"/>
        <v>9817.7000000000007</v>
      </c>
      <c r="L12" s="1">
        <f t="shared" si="1"/>
        <v>2422.1</v>
      </c>
      <c r="M12" s="1">
        <v>1</v>
      </c>
      <c r="N12" s="7">
        <v>1</v>
      </c>
    </row>
    <row r="13" spans="1:14" ht="27.75" customHeight="1" x14ac:dyDescent="0.25">
      <c r="A13" s="21" t="s">
        <v>11</v>
      </c>
      <c r="B13" s="7">
        <v>7037.1</v>
      </c>
      <c r="C13" s="7">
        <v>1346.5</v>
      </c>
      <c r="D13" s="7">
        <f t="shared" si="0"/>
        <v>19.134302482556734</v>
      </c>
      <c r="E13" s="1">
        <v>2145.9</v>
      </c>
      <c r="F13" s="1">
        <v>536.4</v>
      </c>
      <c r="G13" s="1">
        <v>798.2</v>
      </c>
      <c r="H13" s="1">
        <v>199.5</v>
      </c>
      <c r="I13" s="1">
        <v>11020.5</v>
      </c>
      <c r="J13" s="1">
        <v>2657.6</v>
      </c>
      <c r="K13" s="1">
        <f t="shared" si="1"/>
        <v>21001.7</v>
      </c>
      <c r="L13" s="1">
        <f t="shared" si="1"/>
        <v>4740</v>
      </c>
      <c r="M13" s="1">
        <v>1</v>
      </c>
      <c r="N13" s="1">
        <v>1</v>
      </c>
    </row>
    <row r="14" spans="1:14" ht="37.5" x14ac:dyDescent="0.25">
      <c r="A14" s="21" t="s">
        <v>12</v>
      </c>
      <c r="B14" s="7">
        <v>6233.3</v>
      </c>
      <c r="C14" s="7">
        <v>2304.6</v>
      </c>
      <c r="D14" s="7">
        <f t="shared" si="0"/>
        <v>36.972390226685704</v>
      </c>
      <c r="E14" s="1">
        <v>3004.9</v>
      </c>
      <c r="F14" s="1">
        <v>751.2</v>
      </c>
      <c r="G14" s="1">
        <v>2818</v>
      </c>
      <c r="H14" s="1">
        <v>704.5</v>
      </c>
      <c r="I14" s="7">
        <v>11369.8</v>
      </c>
      <c r="J14" s="1">
        <v>2842.4</v>
      </c>
      <c r="K14" s="1">
        <f t="shared" si="1"/>
        <v>23426</v>
      </c>
      <c r="L14" s="1">
        <f t="shared" si="1"/>
        <v>6602.7000000000007</v>
      </c>
      <c r="M14" s="1">
        <v>1</v>
      </c>
      <c r="N14" s="1">
        <v>1</v>
      </c>
    </row>
    <row r="15" spans="1:14" ht="18.75" x14ac:dyDescent="0.25">
      <c r="A15" s="21" t="s">
        <v>13</v>
      </c>
      <c r="B15" s="7">
        <v>4290.6000000000004</v>
      </c>
      <c r="C15" s="7">
        <v>856</v>
      </c>
      <c r="D15" s="7">
        <f t="shared" si="0"/>
        <v>19.950589661119654</v>
      </c>
      <c r="E15" s="1">
        <v>5022</v>
      </c>
      <c r="F15" s="1">
        <v>1255.5</v>
      </c>
      <c r="G15" s="1">
        <v>7483.4</v>
      </c>
      <c r="H15" s="1">
        <v>1870.8</v>
      </c>
      <c r="I15" s="1">
        <v>3736.7</v>
      </c>
      <c r="J15" s="1">
        <v>934.1</v>
      </c>
      <c r="K15" s="1">
        <f t="shared" si="1"/>
        <v>20532.7</v>
      </c>
      <c r="L15" s="1">
        <f t="shared" si="1"/>
        <v>4916.4000000000005</v>
      </c>
      <c r="M15" s="1">
        <v>1</v>
      </c>
      <c r="N15" s="1">
        <v>2</v>
      </c>
    </row>
    <row r="16" spans="1:14" ht="28.5" customHeight="1" x14ac:dyDescent="0.25">
      <c r="A16" s="21" t="s">
        <v>15</v>
      </c>
      <c r="B16" s="7">
        <v>1188.2</v>
      </c>
      <c r="C16" s="7">
        <v>280.89999999999998</v>
      </c>
      <c r="D16" s="7">
        <f t="shared" si="0"/>
        <v>23.640801211917186</v>
      </c>
      <c r="E16" s="1">
        <v>2191.9</v>
      </c>
      <c r="F16" s="1">
        <v>547.9</v>
      </c>
      <c r="G16" s="1">
        <v>3386.1</v>
      </c>
      <c r="H16" s="1">
        <v>846.5</v>
      </c>
      <c r="I16" s="1">
        <v>7518.8</v>
      </c>
      <c r="J16" s="1">
        <v>1879.7</v>
      </c>
      <c r="K16" s="1">
        <f t="shared" si="1"/>
        <v>14285</v>
      </c>
      <c r="L16" s="1">
        <f t="shared" si="1"/>
        <v>3555</v>
      </c>
      <c r="M16" s="1">
        <v>1</v>
      </c>
      <c r="N16" s="1">
        <v>2</v>
      </c>
    </row>
    <row r="17" spans="1:14" ht="18.75" x14ac:dyDescent="0.25">
      <c r="A17" s="21" t="s">
        <v>16</v>
      </c>
      <c r="B17" s="7">
        <v>577.70000000000005</v>
      </c>
      <c r="C17" s="7">
        <v>114.1</v>
      </c>
      <c r="D17" s="7">
        <f t="shared" si="0"/>
        <v>19.750735675956378</v>
      </c>
      <c r="E17" s="1">
        <v>1789.9</v>
      </c>
      <c r="F17" s="1">
        <v>447.4</v>
      </c>
      <c r="G17" s="1">
        <v>3402.8</v>
      </c>
      <c r="H17" s="1">
        <v>850.7</v>
      </c>
      <c r="I17" s="1">
        <v>7689.9</v>
      </c>
      <c r="J17" s="1">
        <v>1922.4</v>
      </c>
      <c r="K17" s="1">
        <f t="shared" si="1"/>
        <v>13460.3</v>
      </c>
      <c r="L17" s="1">
        <f t="shared" si="1"/>
        <v>3334.6000000000004</v>
      </c>
      <c r="M17" s="1">
        <v>1</v>
      </c>
      <c r="N17" s="1">
        <v>0.5</v>
      </c>
    </row>
    <row r="18" spans="1:14" ht="18.75" x14ac:dyDescent="0.25">
      <c r="A18" s="21" t="s">
        <v>14</v>
      </c>
      <c r="B18" s="7">
        <v>2510.6</v>
      </c>
      <c r="C18" s="7">
        <v>848.1</v>
      </c>
      <c r="D18" s="7">
        <f t="shared" si="0"/>
        <v>33.780769537162435</v>
      </c>
      <c r="E18" s="1">
        <v>1199.0999999999999</v>
      </c>
      <c r="F18" s="1">
        <v>288.39999999999998</v>
      </c>
      <c r="G18" s="1">
        <v>1484.8</v>
      </c>
      <c r="H18" s="1">
        <v>371.2</v>
      </c>
      <c r="I18" s="1">
        <v>4208.8999999999996</v>
      </c>
      <c r="J18" s="1">
        <v>1052.2</v>
      </c>
      <c r="K18" s="1">
        <f t="shared" si="1"/>
        <v>9403.4</v>
      </c>
      <c r="L18" s="1">
        <f t="shared" si="1"/>
        <v>2559.9</v>
      </c>
      <c r="M18" s="1">
        <v>1</v>
      </c>
      <c r="N18" s="1">
        <v>1</v>
      </c>
    </row>
    <row r="19" spans="1:14" ht="41.25" customHeight="1" x14ac:dyDescent="0.25">
      <c r="A19" s="21" t="s">
        <v>17</v>
      </c>
      <c r="B19" s="7">
        <v>1424.3</v>
      </c>
      <c r="C19" s="7">
        <v>267.60000000000002</v>
      </c>
      <c r="D19" s="7">
        <f t="shared" si="0"/>
        <v>18.788176648178055</v>
      </c>
      <c r="E19" s="1">
        <v>3049.8</v>
      </c>
      <c r="F19" s="1">
        <v>762.4</v>
      </c>
      <c r="G19" s="1">
        <v>4748</v>
      </c>
      <c r="H19" s="1">
        <v>1187</v>
      </c>
      <c r="I19" s="1">
        <v>5936</v>
      </c>
      <c r="J19" s="1">
        <v>1484</v>
      </c>
      <c r="K19" s="1">
        <f t="shared" si="1"/>
        <v>15158.1</v>
      </c>
      <c r="L19" s="1">
        <f t="shared" si="1"/>
        <v>3701</v>
      </c>
      <c r="M19" s="1">
        <v>1</v>
      </c>
      <c r="N19" s="1">
        <v>1</v>
      </c>
    </row>
    <row r="20" spans="1:14" ht="27" customHeight="1" x14ac:dyDescent="0.25">
      <c r="A20" s="21" t="s">
        <v>18</v>
      </c>
      <c r="B20" s="7">
        <v>2473.9</v>
      </c>
      <c r="C20" s="7">
        <v>552.9</v>
      </c>
      <c r="D20" s="7">
        <f t="shared" si="0"/>
        <v>22.349326973604427</v>
      </c>
      <c r="E20" s="1">
        <v>3112.6</v>
      </c>
      <c r="F20" s="1">
        <v>778.1</v>
      </c>
      <c r="G20" s="1">
        <v>4331.3999999999996</v>
      </c>
      <c r="H20" s="1">
        <v>1082.8</v>
      </c>
      <c r="I20" s="1">
        <v>5416.1</v>
      </c>
      <c r="J20" s="1">
        <v>1354</v>
      </c>
      <c r="K20" s="1">
        <f>B20+E20+G20+I20</f>
        <v>15334</v>
      </c>
      <c r="L20" s="1">
        <f t="shared" si="1"/>
        <v>3767.8</v>
      </c>
      <c r="M20" s="1">
        <v>1</v>
      </c>
      <c r="N20" s="1">
        <v>1</v>
      </c>
    </row>
    <row r="21" spans="1:14" ht="24" customHeight="1" x14ac:dyDescent="0.25">
      <c r="A21" s="21" t="s">
        <v>19</v>
      </c>
      <c r="B21" s="7">
        <v>6988.1</v>
      </c>
      <c r="C21" s="7">
        <v>1731.2</v>
      </c>
      <c r="D21" s="7">
        <f t="shared" si="0"/>
        <v>24.773543595540989</v>
      </c>
      <c r="E21" s="1">
        <v>3126.7</v>
      </c>
      <c r="F21" s="1">
        <v>781.6</v>
      </c>
      <c r="G21" s="1">
        <v>3496.8</v>
      </c>
      <c r="H21" s="1">
        <v>874.2</v>
      </c>
      <c r="I21" s="1">
        <v>7106</v>
      </c>
      <c r="J21" s="1">
        <v>1736.5</v>
      </c>
      <c r="K21" s="1">
        <f>B21+E21+G21+I21</f>
        <v>20717.599999999999</v>
      </c>
      <c r="L21" s="1">
        <f>C21+F21+H21+J21</f>
        <v>5123.5</v>
      </c>
      <c r="M21" s="1">
        <v>1</v>
      </c>
      <c r="N21" s="1">
        <v>2</v>
      </c>
    </row>
    <row r="22" spans="1:14" ht="40.5" customHeight="1" x14ac:dyDescent="0.25">
      <c r="A22" s="21" t="s">
        <v>20</v>
      </c>
      <c r="B22" s="7">
        <v>6038.8</v>
      </c>
      <c r="C22" s="7">
        <v>1044.3</v>
      </c>
      <c r="D22" s="7">
        <f t="shared" si="0"/>
        <v>17.29317082864145</v>
      </c>
      <c r="E22" s="1">
        <v>6040.5</v>
      </c>
      <c r="F22" s="1">
        <v>1510.1</v>
      </c>
      <c r="G22" s="1">
        <v>7702.7</v>
      </c>
      <c r="H22" s="1">
        <v>1925.6</v>
      </c>
      <c r="I22" s="1">
        <v>6227.6</v>
      </c>
      <c r="J22" s="1">
        <v>2206.9</v>
      </c>
      <c r="K22" s="1">
        <f t="shared" ref="K22:L32" si="2">B22+E22+G22+I22</f>
        <v>26009.599999999999</v>
      </c>
      <c r="L22" s="1">
        <f t="shared" si="2"/>
        <v>6686.9</v>
      </c>
      <c r="M22" s="1">
        <v>1</v>
      </c>
      <c r="N22" s="7">
        <v>1</v>
      </c>
    </row>
    <row r="23" spans="1:14" ht="48" customHeight="1" x14ac:dyDescent="0.25">
      <c r="A23" s="21" t="s">
        <v>28</v>
      </c>
      <c r="B23" s="7">
        <v>4808</v>
      </c>
      <c r="C23" s="7">
        <v>1212.2</v>
      </c>
      <c r="D23" s="7">
        <f t="shared" si="0"/>
        <v>25.212146422628951</v>
      </c>
      <c r="E23" s="1">
        <v>2010.4</v>
      </c>
      <c r="F23" s="1">
        <v>502.6</v>
      </c>
      <c r="G23" s="1">
        <v>2288.6999999999998</v>
      </c>
      <c r="H23" s="1">
        <v>572.1</v>
      </c>
      <c r="I23" s="1">
        <v>9255.5</v>
      </c>
      <c r="J23" s="1">
        <v>2313.8000000000002</v>
      </c>
      <c r="K23" s="1">
        <f t="shared" si="2"/>
        <v>18362.599999999999</v>
      </c>
      <c r="L23" s="1">
        <f t="shared" si="2"/>
        <v>4600.7000000000007</v>
      </c>
      <c r="M23" s="1">
        <v>1</v>
      </c>
      <c r="N23" s="1">
        <v>1</v>
      </c>
    </row>
    <row r="24" spans="1:14" ht="42" customHeight="1" x14ac:dyDescent="0.25">
      <c r="A24" s="21" t="s">
        <v>21</v>
      </c>
      <c r="B24" s="7">
        <v>3527.5</v>
      </c>
      <c r="C24" s="7">
        <v>779.5</v>
      </c>
      <c r="D24" s="7">
        <f t="shared" si="0"/>
        <v>22.097802976612332</v>
      </c>
      <c r="E24" s="1">
        <v>2282.6</v>
      </c>
      <c r="F24" s="1">
        <v>570.6</v>
      </c>
      <c r="G24" s="1">
        <v>3184.3</v>
      </c>
      <c r="H24" s="1">
        <v>796</v>
      </c>
      <c r="I24" s="1">
        <v>8128</v>
      </c>
      <c r="J24" s="1">
        <v>2032</v>
      </c>
      <c r="K24" s="1">
        <f t="shared" si="2"/>
        <v>17122.400000000001</v>
      </c>
      <c r="L24" s="1">
        <f t="shared" si="2"/>
        <v>4178.1000000000004</v>
      </c>
      <c r="M24" s="1">
        <v>1</v>
      </c>
      <c r="N24" s="1">
        <v>1</v>
      </c>
    </row>
    <row r="25" spans="1:14" ht="38.25" customHeight="1" x14ac:dyDescent="0.25">
      <c r="A25" s="21" t="s">
        <v>22</v>
      </c>
      <c r="B25" s="7">
        <v>2923.1</v>
      </c>
      <c r="C25" s="7">
        <v>661.4</v>
      </c>
      <c r="D25" s="7">
        <f t="shared" si="0"/>
        <v>22.626663473709417</v>
      </c>
      <c r="E25" s="1">
        <v>2660.3</v>
      </c>
      <c r="F25" s="1">
        <v>665</v>
      </c>
      <c r="G25" s="1">
        <v>4245.6000000000004</v>
      </c>
      <c r="H25" s="1">
        <v>1061.4000000000001</v>
      </c>
      <c r="I25" s="1">
        <v>5050.3</v>
      </c>
      <c r="J25" s="1">
        <v>420.8</v>
      </c>
      <c r="K25" s="1">
        <f t="shared" si="2"/>
        <v>14879.3</v>
      </c>
      <c r="L25" s="1">
        <f t="shared" si="2"/>
        <v>2808.6000000000004</v>
      </c>
      <c r="M25" s="1">
        <v>1</v>
      </c>
      <c r="N25" s="1">
        <v>1</v>
      </c>
    </row>
    <row r="26" spans="1:14" ht="46.5" customHeight="1" x14ac:dyDescent="0.25">
      <c r="A26" s="21" t="s">
        <v>23</v>
      </c>
      <c r="B26" s="7">
        <v>19852</v>
      </c>
      <c r="C26" s="7">
        <v>5823</v>
      </c>
      <c r="D26" s="7">
        <f t="shared" si="0"/>
        <v>29.332057223453557</v>
      </c>
      <c r="E26" s="1">
        <v>2497</v>
      </c>
      <c r="F26" s="1">
        <v>624.20000000000005</v>
      </c>
      <c r="G26" s="1">
        <v>0</v>
      </c>
      <c r="H26" s="1">
        <v>0</v>
      </c>
      <c r="I26" s="1">
        <v>0</v>
      </c>
      <c r="J26" s="1">
        <v>0</v>
      </c>
      <c r="K26" s="1">
        <f t="shared" si="2"/>
        <v>22349</v>
      </c>
      <c r="L26" s="1">
        <f t="shared" si="2"/>
        <v>6447.2</v>
      </c>
      <c r="M26" s="1">
        <v>1</v>
      </c>
      <c r="N26" s="1">
        <v>1</v>
      </c>
    </row>
    <row r="27" spans="1:14" ht="38.25" customHeight="1" x14ac:dyDescent="0.25">
      <c r="A27" s="21" t="s">
        <v>24</v>
      </c>
      <c r="B27" s="7">
        <v>1714.1</v>
      </c>
      <c r="C27" s="7">
        <v>785.5</v>
      </c>
      <c r="D27" s="7">
        <f t="shared" si="0"/>
        <v>45.825797794761101</v>
      </c>
      <c r="E27" s="1">
        <v>1704.7</v>
      </c>
      <c r="F27" s="1">
        <v>426.1</v>
      </c>
      <c r="G27" s="1">
        <v>2760.8</v>
      </c>
      <c r="H27" s="1">
        <v>690.2</v>
      </c>
      <c r="I27" s="1">
        <v>8536.2000000000007</v>
      </c>
      <c r="J27" s="1">
        <v>1736</v>
      </c>
      <c r="K27" s="1">
        <f t="shared" si="2"/>
        <v>14715.800000000001</v>
      </c>
      <c r="L27" s="1">
        <f t="shared" si="2"/>
        <v>3637.8</v>
      </c>
      <c r="M27" s="1">
        <v>1</v>
      </c>
      <c r="N27" s="1">
        <v>1</v>
      </c>
    </row>
    <row r="28" spans="1:14" ht="37.5" customHeight="1" x14ac:dyDescent="0.25">
      <c r="A28" s="21" t="s">
        <v>25</v>
      </c>
      <c r="B28" s="7">
        <v>1359.7</v>
      </c>
      <c r="C28" s="7">
        <v>324.7</v>
      </c>
      <c r="D28" s="7">
        <f t="shared" si="0"/>
        <v>23.880267706111642</v>
      </c>
      <c r="E28" s="1">
        <v>1228.7</v>
      </c>
      <c r="F28" s="1">
        <v>288</v>
      </c>
      <c r="G28" s="1">
        <v>2264.9</v>
      </c>
      <c r="H28" s="1">
        <v>566.20000000000005</v>
      </c>
      <c r="I28" s="1">
        <v>8312.6</v>
      </c>
      <c r="J28" s="1">
        <v>2078.1</v>
      </c>
      <c r="K28" s="1">
        <f t="shared" si="2"/>
        <v>13165.900000000001</v>
      </c>
      <c r="L28" s="1">
        <f t="shared" si="2"/>
        <v>3257</v>
      </c>
      <c r="M28" s="1">
        <v>1</v>
      </c>
      <c r="N28" s="1">
        <v>1</v>
      </c>
    </row>
    <row r="29" spans="1:14" ht="39.75" customHeight="1" x14ac:dyDescent="0.25">
      <c r="A29" s="21" t="s">
        <v>26</v>
      </c>
      <c r="B29" s="7">
        <v>2395.6</v>
      </c>
      <c r="C29" s="7">
        <v>418.3</v>
      </c>
      <c r="D29" s="7">
        <f t="shared" si="0"/>
        <v>17.461178827851061</v>
      </c>
      <c r="E29" s="1">
        <v>2156.1999999999998</v>
      </c>
      <c r="F29" s="1">
        <v>539</v>
      </c>
      <c r="G29" s="1">
        <v>3229.3</v>
      </c>
      <c r="H29" s="1">
        <v>807.3</v>
      </c>
      <c r="I29" s="1">
        <v>7463.6</v>
      </c>
      <c r="J29" s="1">
        <v>1865.9</v>
      </c>
      <c r="K29" s="1">
        <f t="shared" si="2"/>
        <v>15244.7</v>
      </c>
      <c r="L29" s="1">
        <f t="shared" si="2"/>
        <v>3630.5</v>
      </c>
      <c r="M29" s="1">
        <v>1</v>
      </c>
      <c r="N29" s="1">
        <v>1</v>
      </c>
    </row>
    <row r="30" spans="1:14" ht="22.5" customHeight="1" x14ac:dyDescent="0.25">
      <c r="A30" s="22" t="s">
        <v>27</v>
      </c>
      <c r="B30" s="7">
        <f t="shared" ref="B30:N30" si="3">SUM(B11:B29)</f>
        <v>153860.30000000005</v>
      </c>
      <c r="C30" s="7">
        <f t="shared" si="3"/>
        <v>34748.300000000003</v>
      </c>
      <c r="D30" s="7">
        <f t="shared" si="0"/>
        <v>22.584318371925697</v>
      </c>
      <c r="E30" s="1">
        <f t="shared" si="3"/>
        <v>74403.199999999997</v>
      </c>
      <c r="F30" s="1">
        <f t="shared" si="3"/>
        <v>18519.7</v>
      </c>
      <c r="G30" s="1">
        <f t="shared" si="3"/>
        <v>61805.5</v>
      </c>
      <c r="H30" s="1">
        <f t="shared" si="3"/>
        <v>15451.000000000002</v>
      </c>
      <c r="I30" s="1">
        <f t="shared" si="3"/>
        <v>145390.20000000001</v>
      </c>
      <c r="J30" s="1">
        <f t="shared" si="3"/>
        <v>35619.800000000003</v>
      </c>
      <c r="K30" s="1">
        <f t="shared" si="2"/>
        <v>435459.20000000007</v>
      </c>
      <c r="L30" s="1">
        <f t="shared" si="2"/>
        <v>104338.8</v>
      </c>
      <c r="M30" s="1">
        <f t="shared" si="3"/>
        <v>20</v>
      </c>
      <c r="N30" s="1">
        <f t="shared" si="3"/>
        <v>23.5</v>
      </c>
    </row>
    <row r="31" spans="1:14" ht="40.5" customHeight="1" x14ac:dyDescent="0.25">
      <c r="A31" s="21" t="s">
        <v>44</v>
      </c>
      <c r="B31" s="7">
        <v>680734.7</v>
      </c>
      <c r="C31" s="7">
        <v>170326</v>
      </c>
      <c r="D31" s="7">
        <f t="shared" si="0"/>
        <v>25.020907557672619</v>
      </c>
      <c r="E31" s="1">
        <v>41178.9</v>
      </c>
      <c r="F31" s="1">
        <v>10294.700000000001</v>
      </c>
      <c r="G31" s="1">
        <v>0</v>
      </c>
      <c r="H31" s="1">
        <v>0</v>
      </c>
      <c r="I31" s="1">
        <v>0</v>
      </c>
      <c r="J31" s="1">
        <v>0</v>
      </c>
      <c r="K31" s="1">
        <f t="shared" si="2"/>
        <v>721913.6</v>
      </c>
      <c r="L31" s="1">
        <f t="shared" si="2"/>
        <v>180620.7</v>
      </c>
      <c r="M31" s="1">
        <v>2</v>
      </c>
      <c r="N31" s="7">
        <v>31</v>
      </c>
    </row>
    <row r="32" spans="1:14" ht="24.75" customHeight="1" x14ac:dyDescent="0.25">
      <c r="A32" s="23" t="s">
        <v>45</v>
      </c>
      <c r="B32" s="7">
        <f t="shared" ref="B32:N32" si="4">B30+B31</f>
        <v>834595</v>
      </c>
      <c r="C32" s="7">
        <f t="shared" si="4"/>
        <v>205074.3</v>
      </c>
      <c r="D32" s="7">
        <f t="shared" si="0"/>
        <v>24.571714424361517</v>
      </c>
      <c r="E32" s="1">
        <f t="shared" si="4"/>
        <v>115582.1</v>
      </c>
      <c r="F32" s="1">
        <f t="shared" si="4"/>
        <v>28814.400000000001</v>
      </c>
      <c r="G32" s="1">
        <f t="shared" si="4"/>
        <v>61805.5</v>
      </c>
      <c r="H32" s="1">
        <f t="shared" si="4"/>
        <v>15451.000000000002</v>
      </c>
      <c r="I32" s="1">
        <f t="shared" si="4"/>
        <v>145390.20000000001</v>
      </c>
      <c r="J32" s="1">
        <f t="shared" si="4"/>
        <v>35619.800000000003</v>
      </c>
      <c r="K32" s="1">
        <f t="shared" si="2"/>
        <v>1157372.8</v>
      </c>
      <c r="L32" s="1">
        <f t="shared" si="2"/>
        <v>284959.5</v>
      </c>
      <c r="M32" s="1">
        <f t="shared" si="4"/>
        <v>22</v>
      </c>
      <c r="N32" s="1">
        <f t="shared" si="4"/>
        <v>54.5</v>
      </c>
    </row>
    <row r="33" spans="5:5" ht="15.75" x14ac:dyDescent="0.25">
      <c r="E33" s="19"/>
    </row>
  </sheetData>
  <mergeCells count="35">
    <mergeCell ref="G5:G7"/>
    <mergeCell ref="A1:N2"/>
    <mergeCell ref="A3:A7"/>
    <mergeCell ref="B3:N3"/>
    <mergeCell ref="B4:D4"/>
    <mergeCell ref="E4:F4"/>
    <mergeCell ref="G4:H4"/>
    <mergeCell ref="I4:J4"/>
    <mergeCell ref="K4:L4"/>
    <mergeCell ref="M4:M7"/>
    <mergeCell ref="N4:N7"/>
    <mergeCell ref="B5:B7"/>
    <mergeCell ref="C5:C7"/>
    <mergeCell ref="D5:D7"/>
    <mergeCell ref="E5:E7"/>
    <mergeCell ref="F5:F7"/>
    <mergeCell ref="A8:A10"/>
    <mergeCell ref="B8:B9"/>
    <mergeCell ref="C8:C9"/>
    <mergeCell ref="D8:D9"/>
    <mergeCell ref="E8:E10"/>
    <mergeCell ref="H5:H7"/>
    <mergeCell ref="I5:I7"/>
    <mergeCell ref="J5:J7"/>
    <mergeCell ref="K5:K7"/>
    <mergeCell ref="L5:L7"/>
    <mergeCell ref="L8:L10"/>
    <mergeCell ref="M8:M10"/>
    <mergeCell ref="N8:N10"/>
    <mergeCell ref="F8:F10"/>
    <mergeCell ref="G8:G10"/>
    <mergeCell ref="H8:H10"/>
    <mergeCell ref="I8:I10"/>
    <mergeCell ref="J8:J10"/>
    <mergeCell ref="K8:K10"/>
  </mergeCells>
  <pageMargins left="0.51181102362204722" right="0.19685039370078741" top="0.35433070866141736" bottom="0.35433070866141736" header="0.31496062992125984" footer="0.31496062992125984"/>
  <pageSetup paperSize="9" scale="5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01.04.2022</vt:lpstr>
      <vt:lpstr>Приложение к отчету за 1 кв2022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2022-04-19T11:09:28Z</dcterms:modified>
</cp:coreProperties>
</file>